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5" windowWidth="15570" windowHeight="7140" tabRatio="690"/>
  </bookViews>
  <sheets>
    <sheet name="CSO Profile-Arabic" sheetId="12" r:id="rId1"/>
    <sheet name="Check list" sheetId="9" r:id="rId2"/>
    <sheet name="Governance" sheetId="1" r:id="rId3"/>
    <sheet name="Management" sheetId="7" r:id="rId4"/>
    <sheet name="Programs" sheetId="3" r:id="rId5"/>
    <sheet name="HR" sheetId="5" r:id="rId6"/>
    <sheet name="Extranl Relations" sheetId="6" r:id="rId7"/>
    <sheet name="Financial" sheetId="4" r:id="rId8"/>
    <sheet name="scores - Arabic" sheetId="10" r:id="rId9"/>
    <sheet name="Sheet1" sheetId="11" state="hidden" r:id="rId10"/>
  </sheets>
  <definedNames>
    <definedName name="_Toc245510297" localSheetId="4">Programs!$J$6</definedName>
    <definedName name="_xlnm.Print_Area" localSheetId="2">Governance!$A$1:$J$46</definedName>
    <definedName name="_xlnm.Print_Area" localSheetId="8">'scores - Arabic'!$A$1:$O$46</definedName>
    <definedName name="_xlnm.Print_Titles" localSheetId="2">Governance!$1:$2</definedName>
    <definedName name="نعم">#REF!</definedName>
    <definedName name="نعملا">#REF!</definedName>
  </definedNames>
  <calcPr calcId="145621"/>
</workbook>
</file>

<file path=xl/calcChain.xml><?xml version="1.0" encoding="utf-8"?>
<calcChain xmlns="http://schemas.openxmlformats.org/spreadsheetml/2006/main">
  <c r="H11" i="3" l="1"/>
  <c r="G20" i="12" l="1"/>
  <c r="G19" i="12"/>
  <c r="G18" i="12"/>
  <c r="G17" i="12"/>
  <c r="G16" i="12"/>
  <c r="H20" i="3" l="1"/>
  <c r="I20" i="3"/>
  <c r="H6" i="4"/>
  <c r="I6" i="4"/>
  <c r="H10" i="7"/>
  <c r="I10" i="7"/>
  <c r="I13" i="7"/>
  <c r="I15" i="7"/>
  <c r="H13" i="7"/>
  <c r="H15" i="7"/>
  <c r="L28" i="10" l="1"/>
  <c r="M28" i="10"/>
  <c r="F28" i="10"/>
  <c r="G28" i="10"/>
  <c r="D28" i="10"/>
  <c r="E28" i="10"/>
  <c r="N28" i="10" l="1"/>
  <c r="O28" i="10"/>
  <c r="H36" i="1"/>
  <c r="H16" i="4" l="1"/>
  <c r="I14" i="1"/>
  <c r="I19" i="4" l="1"/>
  <c r="H19" i="4"/>
  <c r="I7" i="4"/>
  <c r="I8" i="4"/>
  <c r="I9" i="4"/>
  <c r="I10" i="4"/>
  <c r="I11" i="4"/>
  <c r="I12" i="4"/>
  <c r="I13" i="4"/>
  <c r="I15" i="4"/>
  <c r="I16" i="4"/>
  <c r="I17" i="4"/>
  <c r="I20" i="4"/>
  <c r="L22" i="10" s="1"/>
  <c r="I4" i="4"/>
  <c r="I5" i="6"/>
  <c r="I6" i="6"/>
  <c r="I7" i="6"/>
  <c r="I9" i="6"/>
  <c r="I10" i="6"/>
  <c r="I12" i="6"/>
  <c r="I4" i="6"/>
  <c r="I6" i="5"/>
  <c r="I7" i="5"/>
  <c r="I8" i="5"/>
  <c r="I9" i="5"/>
  <c r="I11" i="5"/>
  <c r="I13" i="5"/>
  <c r="I15" i="5"/>
  <c r="I17" i="5"/>
  <c r="I19" i="5"/>
  <c r="H13" i="10" s="1"/>
  <c r="I5" i="5"/>
  <c r="I7" i="1"/>
  <c r="I9" i="1"/>
  <c r="I11" i="1"/>
  <c r="I16" i="1"/>
  <c r="I18" i="1"/>
  <c r="I20" i="1"/>
  <c r="I22" i="1"/>
  <c r="I24" i="1"/>
  <c r="I26" i="1"/>
  <c r="I28" i="1"/>
  <c r="I29" i="1"/>
  <c r="I30" i="1"/>
  <c r="I31" i="1"/>
  <c r="I33" i="1"/>
  <c r="I34" i="1"/>
  <c r="I35" i="1"/>
  <c r="I36" i="1"/>
  <c r="I37" i="1"/>
  <c r="I38" i="1"/>
  <c r="I40" i="1"/>
  <c r="I41" i="1"/>
  <c r="B21" i="10" s="1"/>
  <c r="N21" i="10" s="1"/>
  <c r="I42" i="1"/>
  <c r="I43" i="1"/>
  <c r="I45" i="1"/>
  <c r="I46" i="1"/>
  <c r="I5" i="1"/>
  <c r="B3" i="10" s="1"/>
  <c r="N3" i="10" s="1"/>
  <c r="B33" i="10" s="1"/>
  <c r="I5" i="7"/>
  <c r="I7" i="7"/>
  <c r="I9" i="7"/>
  <c r="I11" i="7"/>
  <c r="I4" i="7"/>
  <c r="I18" i="3"/>
  <c r="I6" i="3"/>
  <c r="I8" i="3"/>
  <c r="F11" i="10" s="1"/>
  <c r="I9" i="3"/>
  <c r="I10" i="3"/>
  <c r="I11" i="3"/>
  <c r="I13" i="3"/>
  <c r="I15" i="3"/>
  <c r="I16" i="3"/>
  <c r="I21" i="3"/>
  <c r="I22" i="3"/>
  <c r="I23" i="3"/>
  <c r="I24" i="3"/>
  <c r="I25" i="3"/>
  <c r="I27" i="3"/>
  <c r="I5" i="3"/>
  <c r="H21" i="3"/>
  <c r="H18" i="3"/>
  <c r="H23" i="10"/>
  <c r="G23" i="10"/>
  <c r="D23" i="10"/>
  <c r="E23" i="10"/>
  <c r="I23" i="10"/>
  <c r="J23" i="10"/>
  <c r="K23" i="10"/>
  <c r="H11" i="1"/>
  <c r="L9" i="10" l="1"/>
  <c r="N33" i="10"/>
  <c r="N22" i="10"/>
  <c r="L23" i="10"/>
  <c r="B6" i="10"/>
  <c r="F13" i="10"/>
  <c r="L13" i="10"/>
  <c r="B4" i="10"/>
  <c r="N4" i="10" s="1"/>
  <c r="D34" i="10" s="1"/>
  <c r="L11" i="10"/>
  <c r="B23" i="10"/>
  <c r="B8" i="10"/>
  <c r="B13" i="10"/>
  <c r="H11" i="10"/>
  <c r="H12" i="10"/>
  <c r="N12" i="10" s="1"/>
  <c r="B42" i="10" s="1"/>
  <c r="N42" i="10" s="1"/>
  <c r="N34" i="10" l="1"/>
  <c r="H5" i="7"/>
  <c r="E6" i="10" s="1"/>
  <c r="H7" i="7"/>
  <c r="H9" i="7"/>
  <c r="E14" i="10" s="1"/>
  <c r="H11" i="7"/>
  <c r="H4" i="7"/>
  <c r="H4" i="6"/>
  <c r="H5" i="6"/>
  <c r="H6" i="6"/>
  <c r="H27" i="3"/>
  <c r="H6" i="3"/>
  <c r="H8" i="3"/>
  <c r="G11" i="10" s="1"/>
  <c r="H9" i="3"/>
  <c r="H10" i="3"/>
  <c r="H13" i="3"/>
  <c r="H15" i="3"/>
  <c r="H16" i="3"/>
  <c r="H22" i="3"/>
  <c r="H23" i="3"/>
  <c r="H24" i="3"/>
  <c r="H25" i="3"/>
  <c r="H5" i="3"/>
  <c r="H19" i="5"/>
  <c r="I13" i="10" s="1"/>
  <c r="H6" i="5"/>
  <c r="H7" i="5"/>
  <c r="H8" i="5"/>
  <c r="H9" i="5"/>
  <c r="H11" i="5"/>
  <c r="H13" i="5"/>
  <c r="H15" i="5"/>
  <c r="I15" i="10" s="1"/>
  <c r="H17" i="5"/>
  <c r="I12" i="10" s="1"/>
  <c r="H5" i="5"/>
  <c r="I11" i="10" s="1"/>
  <c r="H20" i="4"/>
  <c r="M22" i="10" s="1"/>
  <c r="H7" i="4"/>
  <c r="H8" i="4"/>
  <c r="H9" i="4"/>
  <c r="H10" i="4"/>
  <c r="H11" i="4"/>
  <c r="H12" i="4"/>
  <c r="H13" i="4"/>
  <c r="M13" i="10" s="1"/>
  <c r="H15" i="4"/>
  <c r="H17" i="4"/>
  <c r="H4" i="4"/>
  <c r="H12" i="6"/>
  <c r="H7" i="6"/>
  <c r="H9" i="6"/>
  <c r="H10" i="6"/>
  <c r="H46" i="1"/>
  <c r="C8" i="10" s="1"/>
  <c r="H7" i="1"/>
  <c r="H9" i="1"/>
  <c r="H14" i="1"/>
  <c r="H16" i="1"/>
  <c r="H18" i="1"/>
  <c r="H20" i="1"/>
  <c r="H22" i="1"/>
  <c r="H24" i="1"/>
  <c r="H26" i="1"/>
  <c r="H28" i="1"/>
  <c r="H29" i="1"/>
  <c r="H30" i="1"/>
  <c r="H31" i="1"/>
  <c r="H33" i="1"/>
  <c r="H34" i="1"/>
  <c r="H35" i="1"/>
  <c r="H37" i="1"/>
  <c r="H38" i="1"/>
  <c r="H40" i="1"/>
  <c r="C6" i="10" s="1"/>
  <c r="H41" i="1"/>
  <c r="C21" i="10" s="1"/>
  <c r="H42" i="1"/>
  <c r="H43" i="1"/>
  <c r="H45" i="1"/>
  <c r="C13" i="10" s="1"/>
  <c r="H5" i="1"/>
  <c r="C11" i="10" l="1"/>
  <c r="G5" i="10"/>
  <c r="E11" i="10"/>
  <c r="C9" i="10"/>
  <c r="C4" i="10"/>
  <c r="O4" i="10" s="1"/>
  <c r="E34" i="10" s="1"/>
  <c r="G13" i="10"/>
  <c r="K7" i="10"/>
  <c r="C3" i="10"/>
  <c r="O3" i="10" s="1"/>
  <c r="C33" i="10" s="1"/>
  <c r="M9" i="10"/>
  <c r="O22" i="10"/>
  <c r="M23" i="10"/>
  <c r="C23" i="10"/>
  <c r="O21" i="10"/>
  <c r="M8" i="10"/>
  <c r="F23" i="10"/>
  <c r="N23" i="10" s="1"/>
  <c r="B11" i="10"/>
  <c r="D14" i="10"/>
  <c r="D11" i="10"/>
  <c r="D6" i="10"/>
  <c r="M11" i="10"/>
  <c r="B9" i="10"/>
  <c r="L8" i="10"/>
  <c r="I14" i="10"/>
  <c r="O14" i="10" s="1"/>
  <c r="E44" i="10" s="1"/>
  <c r="O44" i="10" s="1"/>
  <c r="H10" i="10"/>
  <c r="H15" i="10"/>
  <c r="G6" i="10"/>
  <c r="F5" i="10"/>
  <c r="F8" i="10"/>
  <c r="I10" i="10"/>
  <c r="H14" i="10"/>
  <c r="G8" i="10"/>
  <c r="F6" i="10"/>
  <c r="J7" i="10"/>
  <c r="O33" i="10" l="1"/>
  <c r="O34" i="10"/>
  <c r="O23" i="10"/>
  <c r="C16" i="10"/>
  <c r="E128" i="11" l="1"/>
  <c r="E127" i="11"/>
  <c r="E126" i="11"/>
  <c r="E125" i="11"/>
  <c r="E122" i="11"/>
  <c r="E121" i="11"/>
  <c r="E120" i="11"/>
  <c r="E119" i="11"/>
  <c r="E118" i="11"/>
  <c r="E114" i="11"/>
  <c r="E111" i="11"/>
  <c r="E110" i="11"/>
  <c r="E109" i="11"/>
  <c r="E108" i="11"/>
  <c r="E107" i="11"/>
  <c r="E106" i="11"/>
  <c r="E104" i="11"/>
  <c r="E101" i="11"/>
  <c r="E100" i="11"/>
  <c r="E98" i="11"/>
  <c r="E97" i="11"/>
  <c r="E96" i="11"/>
  <c r="E92" i="11"/>
  <c r="E91" i="11"/>
  <c r="E90" i="11"/>
  <c r="E89" i="11"/>
  <c r="E87" i="11"/>
  <c r="E86" i="11"/>
  <c r="E83" i="11"/>
  <c r="E82" i="11"/>
  <c r="E81" i="11"/>
  <c r="E80" i="11"/>
  <c r="E79" i="11"/>
  <c r="E78" i="11"/>
  <c r="E76" i="11"/>
  <c r="E74" i="11"/>
  <c r="E73" i="11"/>
  <c r="E72" i="11"/>
  <c r="E69" i="11"/>
  <c r="E65" i="11"/>
  <c r="E64" i="11"/>
  <c r="E63" i="11"/>
  <c r="E62" i="11"/>
  <c r="E59" i="11"/>
  <c r="E58" i="11"/>
  <c r="E57" i="11"/>
  <c r="E56" i="11"/>
  <c r="E53" i="11"/>
  <c r="E52" i="11"/>
  <c r="E51" i="11"/>
  <c r="E50" i="11"/>
  <c r="E48" i="11"/>
  <c r="E47" i="11"/>
  <c r="E46" i="11"/>
  <c r="E45" i="11"/>
  <c r="E44" i="11"/>
  <c r="E43" i="11"/>
  <c r="E42" i="11"/>
  <c r="E40" i="11"/>
  <c r="E39" i="11"/>
  <c r="E38" i="11"/>
  <c r="E37" i="11"/>
  <c r="E36" i="11"/>
  <c r="E34" i="11"/>
  <c r="E33" i="11"/>
  <c r="E31" i="11"/>
  <c r="E30" i="11"/>
  <c r="E28" i="11"/>
  <c r="E27" i="11"/>
  <c r="E25" i="11"/>
  <c r="E24" i="11"/>
  <c r="E22" i="11"/>
  <c r="E21" i="11"/>
  <c r="E19" i="11"/>
  <c r="E18" i="11"/>
  <c r="E16" i="11"/>
  <c r="E12" i="11"/>
  <c r="E9" i="11"/>
  <c r="E6" i="11"/>
  <c r="O15" i="10" l="1"/>
  <c r="E45" i="10" s="1"/>
  <c r="O45" i="10" s="1"/>
  <c r="O7" i="10"/>
  <c r="G37" i="10" s="1"/>
  <c r="O37" i="10" s="1"/>
  <c r="N9" i="10"/>
  <c r="B39" i="10" s="1"/>
  <c r="N39" i="10" s="1"/>
  <c r="O13" i="10"/>
  <c r="G43" i="10" s="1"/>
  <c r="O43" i="10" s="1"/>
  <c r="N14" i="10"/>
  <c r="D44" i="10" s="1"/>
  <c r="N44" i="10" s="1"/>
  <c r="N15" i="10"/>
  <c r="D45" i="10" s="1"/>
  <c r="N45" i="10" s="1"/>
  <c r="N13" i="10"/>
  <c r="F43" i="10" s="1"/>
  <c r="N43" i="10" s="1"/>
  <c r="O10" i="10"/>
  <c r="E40" i="10" s="1"/>
  <c r="O12" i="10"/>
  <c r="C42" i="10" s="1"/>
  <c r="O42" i="10" s="1"/>
  <c r="N10" i="10"/>
  <c r="D40" i="10" s="1"/>
  <c r="O5" i="10"/>
  <c r="G35" i="10" s="1"/>
  <c r="E16" i="10"/>
  <c r="O6" i="10"/>
  <c r="G36" i="10" s="1"/>
  <c r="O36" i="10" s="1"/>
  <c r="O8" i="10"/>
  <c r="C38" i="10" s="1"/>
  <c r="O11" i="10"/>
  <c r="C41" i="10" s="1"/>
  <c r="O41" i="10" s="1"/>
  <c r="O9" i="10"/>
  <c r="C39" i="10" s="1"/>
  <c r="O39" i="10" s="1"/>
  <c r="J16" i="10"/>
  <c r="N7" i="10"/>
  <c r="F37" i="10" s="1"/>
  <c r="N37" i="10" s="1"/>
  <c r="I16" i="10"/>
  <c r="K16" i="10"/>
  <c r="N8" i="10"/>
  <c r="B38" i="10" s="1"/>
  <c r="F16" i="10"/>
  <c r="N6" i="10"/>
  <c r="F36" i="10" s="1"/>
  <c r="N36" i="10" s="1"/>
  <c r="N5" i="10"/>
  <c r="F35" i="10" s="1"/>
  <c r="N11" i="10"/>
  <c r="B41" i="10" s="1"/>
  <c r="N41" i="10" s="1"/>
  <c r="D16" i="10"/>
  <c r="B16" i="10"/>
  <c r="L16" i="10"/>
  <c r="M16" i="10"/>
  <c r="H16" i="10"/>
  <c r="G16" i="10"/>
  <c r="C28" i="1"/>
  <c r="C29" i="1" s="1"/>
  <c r="C30" i="1" s="1"/>
  <c r="C31" i="1" s="1"/>
  <c r="C33" i="1" s="1"/>
  <c r="C34" i="1" s="1"/>
  <c r="N35" i="10" l="1"/>
  <c r="F46" i="10"/>
  <c r="O40" i="10"/>
  <c r="E46" i="10"/>
  <c r="O38" i="10"/>
  <c r="C46" i="10"/>
  <c r="N40" i="10"/>
  <c r="D46" i="10"/>
  <c r="G46" i="10"/>
  <c r="O35" i="10"/>
  <c r="N38" i="10"/>
  <c r="B46" i="10"/>
  <c r="O16" i="10"/>
  <c r="N16" i="10"/>
  <c r="C35" i="1"/>
  <c r="N46" i="10" l="1"/>
  <c r="O46" i="10"/>
  <c r="C36" i="1"/>
  <c r="C37" i="1" l="1"/>
  <c r="C38" i="1" s="1"/>
  <c r="C40" i="1" s="1"/>
  <c r="C41" i="1" s="1"/>
  <c r="C42" i="1" s="1"/>
  <c r="C43" i="1" s="1"/>
  <c r="C45" i="1" s="1"/>
  <c r="C7" i="7" l="1"/>
  <c r="C9" i="7" l="1"/>
  <c r="C10" i="7" s="1"/>
  <c r="C11" i="7" s="1"/>
  <c r="C13" i="7" s="1"/>
  <c r="C15" i="7" s="1"/>
  <c r="C5" i="3" s="1"/>
  <c r="C6" i="3" s="1"/>
  <c r="C8" i="3" s="1"/>
  <c r="C9" i="3" s="1"/>
  <c r="C10" i="3" l="1"/>
  <c r="C11" i="3" s="1"/>
  <c r="C13" i="3" s="1"/>
  <c r="C15" i="3" s="1"/>
  <c r="C16" i="3" s="1"/>
  <c r="C18" i="3" s="1"/>
  <c r="C20" i="3" s="1"/>
  <c r="C21" i="3" l="1"/>
  <c r="C22" i="3" s="1"/>
  <c r="C23" i="3" s="1"/>
  <c r="C24" i="3" l="1"/>
  <c r="C25" i="3" s="1"/>
  <c r="C27" i="3" s="1"/>
  <c r="C5" i="5" s="1"/>
  <c r="C6" i="5" l="1"/>
  <c r="C7" i="5" s="1"/>
  <c r="C8" i="5" s="1"/>
  <c r="C9" i="5" s="1"/>
  <c r="C11" i="5" l="1"/>
  <c r="C13" i="5" s="1"/>
  <c r="C15" i="5" s="1"/>
  <c r="C17" i="5" s="1"/>
  <c r="C19" i="5" s="1"/>
  <c r="C4" i="6" s="1"/>
  <c r="C5" i="6" s="1"/>
  <c r="C6" i="6" l="1"/>
  <c r="C7" i="6" s="1"/>
  <c r="C9" i="6" s="1"/>
  <c r="C10" i="6" s="1"/>
  <c r="C12" i="6" s="1"/>
  <c r="C7" i="4" l="1"/>
  <c r="C8" i="4" s="1"/>
  <c r="C9" i="4" s="1"/>
  <c r="C10" i="4" l="1"/>
  <c r="C11" i="4" s="1"/>
  <c r="C12" i="4" s="1"/>
  <c r="C13" i="4" s="1"/>
  <c r="C15" i="4" l="1"/>
  <c r="C16" i="4" s="1"/>
  <c r="C17" i="4" s="1"/>
  <c r="C19" i="4" s="1"/>
  <c r="C20" i="4" l="1"/>
</calcChain>
</file>

<file path=xl/sharedStrings.xml><?xml version="1.0" encoding="utf-8"?>
<sst xmlns="http://schemas.openxmlformats.org/spreadsheetml/2006/main" count="567" uniqueCount="356">
  <si>
    <t>اسم المؤسسة (بالانجليزي)</t>
  </si>
  <si>
    <t>المحافظة</t>
  </si>
  <si>
    <t>رقم الهاتف</t>
  </si>
  <si>
    <t>البريد الإلكتروني</t>
  </si>
  <si>
    <t>عدد أعضاء الهيئة العامة</t>
  </si>
  <si>
    <t>عدد أعضاء الهيئة الإدارية</t>
  </si>
  <si>
    <t>عدد المتطوعين (المسجلين)</t>
  </si>
  <si>
    <t>تاريخ التأسيس</t>
  </si>
  <si>
    <t>جهة الترخيص</t>
  </si>
  <si>
    <t>هل الهيئة الإدارية منتخبة؟</t>
  </si>
  <si>
    <t>اسم المؤسسة (بالعربي)</t>
  </si>
  <si>
    <t>رقم الفاكس</t>
  </si>
  <si>
    <t>الصفحة الإلكترونية</t>
  </si>
  <si>
    <t>مسؤول الاتصال في المؤسسة</t>
  </si>
  <si>
    <t>تاريخ الترخيص</t>
  </si>
  <si>
    <t>المدينة/القرية</t>
  </si>
  <si>
    <t>ذكور</t>
  </si>
  <si>
    <t>إناث</t>
  </si>
  <si>
    <t>وزارة الاختصاص</t>
  </si>
  <si>
    <t>تاريخ انتخاب الهيئة الإدارية</t>
  </si>
  <si>
    <t>اسم معبئ الاستمارة</t>
  </si>
  <si>
    <t>تاريخ تعبئة الاستمارة</t>
  </si>
  <si>
    <t>عدد الموظفين (دوام كلي)</t>
  </si>
  <si>
    <t>عدد الموظفين (دوام جزئي)</t>
  </si>
  <si>
    <t>الموازنة المخصصة لهذة السنة</t>
  </si>
  <si>
    <t>ميزانية العام السابق</t>
  </si>
  <si>
    <t>المناطق المستهدفة من قبل المؤسسة</t>
  </si>
  <si>
    <t>طبيعة عمل المؤسسة</t>
  </si>
  <si>
    <t xml:space="preserve"> الميثاق  العالمي لحقوق الإنسان </t>
  </si>
  <si>
    <t>المواثيق الدولية</t>
  </si>
  <si>
    <t>تقوم المؤسسة على التوعية بهذا الميثاق</t>
  </si>
  <si>
    <t>الهيئة العامة</t>
  </si>
  <si>
    <t>تجتمع الهيئة العامة حسب ما ينص علية النظام الداخلي</t>
  </si>
  <si>
    <t>يشارك أعضاء الهيئة العامة في أنشطة وفعاليات المؤسسة</t>
  </si>
  <si>
    <t>القيادة والمشاركة</t>
  </si>
  <si>
    <t>تعزز قيادة المؤسسة العمل الجماعي والديمقراطي في صنع القرار بين الموظفين</t>
  </si>
  <si>
    <t>تعزز قيادة  المؤسسة مشاركة أفراد المجتمع المحلي وذوي الشأن</t>
  </si>
  <si>
    <t>لا تعتمد المؤسسة على شخص أو مجموعة من الأشخاص والذي قد يؤدي غيابهم إلى إضعاف المؤسسة</t>
  </si>
  <si>
    <t>الشؤون الإدارية</t>
  </si>
  <si>
    <t>المشاركة</t>
  </si>
  <si>
    <t>التشبيك</t>
  </si>
  <si>
    <t>الهيكلية</t>
  </si>
  <si>
    <t>المتطوعين</t>
  </si>
  <si>
    <t>البند</t>
  </si>
  <si>
    <t>أهداف المؤسسة</t>
  </si>
  <si>
    <t>هل المؤسسة مسجلة وفقا لقانون الجمعيات الخيرية الفلسطينية رقم 1 لعام 2000 ؟ (نعم /لا)</t>
  </si>
  <si>
    <t>هل المؤسسة مسجلة من قبل وزارة الداخلية؟ (نعم / لا)</t>
  </si>
  <si>
    <t>قانون العمل</t>
  </si>
  <si>
    <t>العهد الدولي الخاص بالحقوق المدنية والسياسية</t>
  </si>
  <si>
    <t>العهد الدولي الخاص بالحقوق الاقتصادية والاجتماعية والثقافية</t>
  </si>
  <si>
    <t>الاتفاقية الخاصة بوضع اللاجئين</t>
  </si>
  <si>
    <t>اتفاقية حقوق الطفل</t>
  </si>
  <si>
    <t>اتفاقية القضاء على جميع أشكال التمييز ضد المرأة</t>
  </si>
  <si>
    <t>الميثاق العالمي حول حقوق المعاقين (أو ذوي الاحتياجات الخاصة)</t>
  </si>
  <si>
    <t>مجلس الإدارة</t>
  </si>
  <si>
    <t>يقوم مجلس الإدارة  بوضع السياسات في المؤسسة</t>
  </si>
  <si>
    <t xml:space="preserve">السياسات والإجراءات </t>
  </si>
  <si>
    <t>تلتزم المؤسسة في نطاق عمل برامجها ومشاريعها بالخطة الاستراتيجية (نطاق عملها)</t>
  </si>
  <si>
    <t>التخطيط</t>
  </si>
  <si>
    <t>الخطط الوطنية</t>
  </si>
  <si>
    <t>خطة المؤسسة الاستراتيجية</t>
  </si>
  <si>
    <t>رؤية ورسالة وقيم المؤسسة</t>
  </si>
  <si>
    <t>نطاق عمل المؤسسة</t>
  </si>
  <si>
    <t>إدارة المخاطر</t>
  </si>
  <si>
    <t>لدى المؤسسة خطة إدارة مخاطر</t>
  </si>
  <si>
    <t>البرامج</t>
  </si>
  <si>
    <t>التقارير</t>
  </si>
  <si>
    <t>التوظيف</t>
  </si>
  <si>
    <t>التطوير الوظيفي</t>
  </si>
  <si>
    <t>الشكاوى والتظلمات</t>
  </si>
  <si>
    <t>سياسات عدم تضارب المصالح</t>
  </si>
  <si>
    <t>سياسات الموارد البشرية العامة</t>
  </si>
  <si>
    <t>تعمل المؤسسة على تغطية الرواتب وفقا لسلم وظيفي واضح ومعلن</t>
  </si>
  <si>
    <t xml:space="preserve">لدى المؤسسة القدرة الذاتية على كتابة المشاريع </t>
  </si>
  <si>
    <t>تتم مراجعة الخطة الإستراتيجية بشكل دوري ويتم تطوير الأهداف وفقا للمعطيات الجديدة الداخلية والخارجية</t>
  </si>
  <si>
    <t>الإعلام</t>
  </si>
  <si>
    <t>المناصرة</t>
  </si>
  <si>
    <t>الكادر المالي في المؤسسة</t>
  </si>
  <si>
    <t>التقارير المالية</t>
  </si>
  <si>
    <t>السياسات المالية</t>
  </si>
  <si>
    <t>الإدارة المالية</t>
  </si>
  <si>
    <t xml:space="preserve">لدى المؤسسة شجرة الحسابات  (Chart of Accountant) </t>
  </si>
  <si>
    <t>اسم مدير المؤسسة</t>
  </si>
  <si>
    <t xml:space="preserve">يتم انتخاب مجلس الإدارة بطريقة ديمقراطية في موعدها وتتم بطريقة شفافة </t>
  </si>
  <si>
    <t>#</t>
  </si>
  <si>
    <t>العلامة</t>
  </si>
  <si>
    <t>الجزء الأول: الحوكمة</t>
  </si>
  <si>
    <t>الجزء الثاني: الإدارة</t>
  </si>
  <si>
    <t>الموائمة</t>
  </si>
  <si>
    <t>يتم تطوير الخطة الإستراتيجية بمشاركة أطراف مختلفة-(هيئة عامة/مجلس إدارة/متطوعين/موظفين/ مستفيدين)</t>
  </si>
  <si>
    <t>الجزء الثالث: البرامج</t>
  </si>
  <si>
    <t>الموظفين</t>
  </si>
  <si>
    <t>لدى المؤسسة شركات مع مؤسسات حكومية واهلية دولية /محلية /اقليمية</t>
  </si>
  <si>
    <t>الجزء الخامس: العلاقات الخارجية</t>
  </si>
  <si>
    <t>الجزء السادس: المالية</t>
  </si>
  <si>
    <t xml:space="preserve">تلتزم المؤسسة بقوانين ضريبة الدخل </t>
  </si>
  <si>
    <t xml:space="preserve">  The organization operates according to its bylaws and mission. </t>
  </si>
  <si>
    <t xml:space="preserve">The organization operates in accordance with the Palestinian national tax law. </t>
  </si>
  <si>
    <t xml:space="preserve">The organization raises the awareness about the principles of this declaration. </t>
  </si>
  <si>
    <t>The organizations raises the awareness about the principles of this covenant</t>
  </si>
  <si>
    <t>The  organizations raises the awareness about the principles of this covenant</t>
  </si>
  <si>
    <t xml:space="preserve"> The organizations raises the awareness about the principles of this covenant</t>
  </si>
  <si>
    <t xml:space="preserve">The GA is aware of the bylaws of the organization </t>
  </si>
  <si>
    <t xml:space="preserve"> There is a diversity in the composition of the GA (experiences and sectors)</t>
  </si>
  <si>
    <t>The General Assembly meets as it is stated in the bylaws of the organization.</t>
  </si>
  <si>
    <t>The  members of the GA participates in all the activities and programs of the organization</t>
  </si>
  <si>
    <t xml:space="preserve">The Board is responsible for providing oversight and accountability to the organization. </t>
  </si>
  <si>
    <t xml:space="preserve"> The Board provides the policy directions of the organization.</t>
  </si>
  <si>
    <t>The members of the BD are committed to volunteer 5 hours at least for the advantage of the organization each month.</t>
  </si>
  <si>
    <t>The BD conducts a written evaluation of the Executive Director of the organization annually</t>
  </si>
  <si>
    <t>The members of the BD have a manual to explain their duties and responsibilities and to clarify the organization’s mission, vision, values and objectives</t>
  </si>
  <si>
    <t>The organizations is fully independent; that is, it doesn’t fully rely on a person whose absence may result on derailing the track of the work</t>
  </si>
  <si>
    <t xml:space="preserve"> It promotes the participation of all  sectors in the GA and the BD including youth and people with special needs (handicapped) </t>
  </si>
  <si>
    <t xml:space="preserve">The leadership of the organization promotes the collective democratic decision-making among the staff </t>
  </si>
  <si>
    <t xml:space="preserve">The leadership of the organization promotes the participation of community members and stakeholders </t>
  </si>
  <si>
    <t>The organization has a clear written vision</t>
  </si>
  <si>
    <t>The organization has  a clear written mission</t>
  </si>
  <si>
    <t>The organization has a clear written values</t>
  </si>
  <si>
    <t>The organization transfers its own strategic objectives into practice\ it operates as per its bylaws</t>
  </si>
  <si>
    <t>Part 1: Good Governance</t>
  </si>
  <si>
    <t>Adherence to Covenants and Laws</t>
  </si>
  <si>
    <t>Mark</t>
  </si>
  <si>
    <t>The mandate of the organization</t>
  </si>
  <si>
    <t xml:space="preserve">Labor Laws </t>
  </si>
  <si>
    <t>Tax Laws</t>
  </si>
  <si>
    <t xml:space="preserve">International Conventions                                                                                                                                                                       </t>
  </si>
  <si>
    <t xml:space="preserve">The Universal Declaration of Human Rights                                </t>
  </si>
  <si>
    <t xml:space="preserve">The International Covenant on Civic  and Political Rights                                                                                                         </t>
  </si>
  <si>
    <t>The International Covenant on Economics, Social and Cultural Rights.</t>
  </si>
  <si>
    <t>The convention relating to refugees' conditions.</t>
  </si>
  <si>
    <t>The convention relating to children’s rights.</t>
  </si>
  <si>
    <t>The convention of eliminating all forms of discrimination against women.</t>
  </si>
  <si>
    <t>The universal covenant on the rights of the handicapped (or people with special needs).</t>
  </si>
  <si>
    <t>General Assembly</t>
  </si>
  <si>
    <t xml:space="preserve">Boards of Directors </t>
  </si>
  <si>
    <t>Leadership &amp; Participation</t>
  </si>
  <si>
    <t>The organization’s mission, vision and values</t>
  </si>
  <si>
    <t xml:space="preserve">Topic </t>
  </si>
  <si>
    <t>Part 2: Management</t>
  </si>
  <si>
    <t xml:space="preserve">Structure </t>
  </si>
  <si>
    <t xml:space="preserve">The organization has a clear detailed and written organization chart. </t>
  </si>
  <si>
    <t>The organization has clear lines of communication and authority.</t>
  </si>
  <si>
    <t>Policies &amp; Procedures</t>
  </si>
  <si>
    <t>The organization has a clear up to date administrative manual</t>
  </si>
  <si>
    <t xml:space="preserve">There are some administrative procedures which are applied to ensure the fair participation from all the sectors of the organization </t>
  </si>
  <si>
    <t>Information Systems</t>
  </si>
  <si>
    <t xml:space="preserve">The organization has filing and archiving system. </t>
  </si>
  <si>
    <t xml:space="preserve"> The organization has a regularly updated website. </t>
  </si>
  <si>
    <t xml:space="preserve"> The organization has update database (names and addresses of all contacts: donors and stakeholders, beneficiaries and staff ...)</t>
  </si>
  <si>
    <t>Risks Management</t>
  </si>
  <si>
    <t>The organization has a clear risk management plan</t>
  </si>
  <si>
    <t>Administration</t>
  </si>
  <si>
    <t>The organization has the sufficient equipment to carry out its core tasks</t>
  </si>
  <si>
    <t xml:space="preserve">Part 3: Programs </t>
  </si>
  <si>
    <t xml:space="preserve">National Plans                                                                                                                                                                                                                         </t>
  </si>
  <si>
    <t xml:space="preserve">The organization is aware of the national development plans </t>
  </si>
  <si>
    <t>The organization is aware of the sectorial development plans</t>
  </si>
  <si>
    <t>The organization’s strategic plans</t>
  </si>
  <si>
    <t xml:space="preserve">The organization periodically reviews and update its strategic plan, and it operates  according to clear and written objectives </t>
  </si>
  <si>
    <t>The organization is committed to work in consistency with its own mandate and within its defined scope of work according to its bylaws.</t>
  </si>
  <si>
    <t>The strategic plan is constantly reviewed and updated with the participation of different parties (GA, BD, staff and volunteers)</t>
  </si>
  <si>
    <t>Millennium Development Goals</t>
  </si>
  <si>
    <t xml:space="preserve">The organization raises the awareness about The Millennium Development Goals. </t>
  </si>
  <si>
    <t>Planning</t>
  </si>
  <si>
    <t>The organization familiarizes the staff with its plan before the inception of the implementation process</t>
  </si>
  <si>
    <t xml:space="preserve">Participation </t>
  </si>
  <si>
    <t xml:space="preserve">All Stakeholders (the influential and affected by the organization) and beneficiaries participate in the delineation of the organization’s strategy </t>
  </si>
  <si>
    <t>Programming</t>
  </si>
  <si>
    <t>The organization has qualified and professional staff in the areas of projects, programs and key services</t>
  </si>
  <si>
    <t>The organization has adequate and effectives policies and procedures to ensure the quality of the implemented projects and provided services</t>
  </si>
  <si>
    <t xml:space="preserve">The organization has a clear and written monitoring and evaluation plan or system. </t>
  </si>
  <si>
    <t>The organization has the ability to write professional proposals</t>
  </si>
  <si>
    <t>The organization provides transparent information about its projects, programs, strategic plan and financial status to the external parties concerned</t>
  </si>
  <si>
    <t>The organization hold consultancy meetings for the staff to respect the values of the customers</t>
  </si>
  <si>
    <t>Reporting</t>
  </si>
  <si>
    <t>The organization regularly  publishes reports on its work and activities</t>
  </si>
  <si>
    <t xml:space="preserve">Part 4: Human Resources </t>
  </si>
  <si>
    <t xml:space="preserve">Staff </t>
  </si>
  <si>
    <t xml:space="preserve">Human Resources Policies </t>
  </si>
  <si>
    <t>The organization has a Human Resources manual</t>
  </si>
  <si>
    <t xml:space="preserve">The organization has strict policies to counter bribery, corruption and irregularities </t>
  </si>
  <si>
    <t xml:space="preserve">The organization prevent all the illegal exploitive practices that lead to take way the rights of the staff – this needs to be changed to be verifiable. </t>
  </si>
  <si>
    <t xml:space="preserve">The organization distributes the salaries depending on the salaries scale and the job description </t>
  </si>
  <si>
    <t xml:space="preserve">The organization sets the minimum wage taking into consideration the economic context.  </t>
  </si>
  <si>
    <t xml:space="preserve">The organization informs staff of all benefits for which they are eligible. </t>
  </si>
  <si>
    <t xml:space="preserve">Employment </t>
  </si>
  <si>
    <t xml:space="preserve">The organization has clear employment and promotion policies and procedures. </t>
  </si>
  <si>
    <t xml:space="preserve">Professional Development </t>
  </si>
  <si>
    <t xml:space="preserve">The organization has an annual staff development plan which it follows. </t>
  </si>
  <si>
    <t xml:space="preserve">Complaints and Grievances </t>
  </si>
  <si>
    <t>The organization has a clear policy to resolve all the disputes and deal with all the conflicts</t>
  </si>
  <si>
    <t xml:space="preserve">Preventing Conflict of Interests </t>
  </si>
  <si>
    <t>The organization has clear policies to prevent conflicts of interest</t>
  </si>
  <si>
    <t xml:space="preserve">Volunteers </t>
  </si>
  <si>
    <t>The organization has a clear policy to recruit the volunteers</t>
  </si>
  <si>
    <t>Part 5: External Relations</t>
  </si>
  <si>
    <t xml:space="preserve">Networking </t>
  </si>
  <si>
    <t>Does the organization have partnerships with international, regional or local GOs or NGOs?</t>
  </si>
  <si>
    <t xml:space="preserve">The organization has obtained private sector support. </t>
  </si>
  <si>
    <t>Advocacy</t>
  </si>
  <si>
    <t>The organization has a clear strategy for advocacy</t>
  </si>
  <si>
    <t>The organization works in cooperation with other organizations in the field of advocacy</t>
  </si>
  <si>
    <t>Media</t>
  </si>
  <si>
    <t>Relevant Ministries</t>
  </si>
  <si>
    <t>The organization consults with the concerned party to discuss its scope of work</t>
  </si>
  <si>
    <t>Part 6: Finance</t>
  </si>
  <si>
    <t xml:space="preserve">The organization has a clear written financial procedures and policies available to all board and staff and GA members. </t>
  </si>
  <si>
    <t xml:space="preserve">Financial Management </t>
  </si>
  <si>
    <t xml:space="preserve">The organization has a well-organized accounting system. </t>
  </si>
  <si>
    <t>The organization has a Chart of Accounts.</t>
  </si>
  <si>
    <t xml:space="preserve"> The organization conducts bank reconciliations monthly.</t>
  </si>
  <si>
    <t>The organization conducts an annual inventory and classification of fixed assets.</t>
  </si>
  <si>
    <t>The organization has documented records for the costs of the implemented programs and activities</t>
  </si>
  <si>
    <t>Financial Reports</t>
  </si>
  <si>
    <t>The organization issues an annual audited and (externally?) certified financial report</t>
  </si>
  <si>
    <t>The organization publishes its audited financial report at least once per year.</t>
  </si>
  <si>
    <t>The organization issues a financial report at the end of each fiscal year</t>
  </si>
  <si>
    <t>Finance Staff</t>
  </si>
  <si>
    <t>The organization has a qualified financial officer.</t>
  </si>
  <si>
    <t>The organization has a qualified internal auditor.</t>
  </si>
  <si>
    <t>The organization obtains support from a variety of funders and donors</t>
  </si>
  <si>
    <t>الإدارة الرشيدة</t>
  </si>
  <si>
    <t>أولويات التنمية</t>
  </si>
  <si>
    <t>التشبيك والتنسيق</t>
  </si>
  <si>
    <t>الشفافية</t>
  </si>
  <si>
    <t>المساواة والشمول</t>
  </si>
  <si>
    <t>منع تضارب المصالح</t>
  </si>
  <si>
    <t>حل الخلاف</t>
  </si>
  <si>
    <t>النزاهة</t>
  </si>
  <si>
    <t>المساءلة</t>
  </si>
  <si>
    <t>مساءلة</t>
  </si>
  <si>
    <t>قوانين الضريبة</t>
  </si>
  <si>
    <t>متطلبات مسبقة</t>
  </si>
  <si>
    <t>افضل الممارسات</t>
  </si>
  <si>
    <t>يقوم مجلس الإدارة بالمساءلة</t>
  </si>
  <si>
    <t>يجتمع مجلس الإدارة بشكل دوري</t>
  </si>
  <si>
    <t>يوجد لدى المؤسسة التجهيزات والمعدات المكتبية والتكنولوجية الكافية للقيام بمهامها الأساسية</t>
  </si>
  <si>
    <t>تعمل المؤسسة على تطوير كادر المؤسسة</t>
  </si>
  <si>
    <t>لدى المؤسسة سياسات واجراءات واضحة ومكتوبة لشكاوى والتظلمات</t>
  </si>
  <si>
    <t>التنسيق والتشبيك مع الشبكات والاتحادات المحلية</t>
  </si>
  <si>
    <t xml:space="preserve">انظمة وسياسات المؤسسة المالية </t>
  </si>
  <si>
    <t>مسائلة</t>
  </si>
  <si>
    <t>الأهداف الإنمائية للألفية الثالثة</t>
  </si>
  <si>
    <t>مبدأ رقم (2): أولويات التنمية</t>
  </si>
  <si>
    <t>مبدأ رقم (3): المشاركة</t>
  </si>
  <si>
    <t>مبدأ رقم (4): التشبيك والتنسيق</t>
  </si>
  <si>
    <t>مبدأ رقم (5): الشفافية</t>
  </si>
  <si>
    <t>مبدأ رقم (6): المساءلة</t>
  </si>
  <si>
    <t>مبدأ رقم (12): حل الخلافات</t>
  </si>
  <si>
    <t>مبدأ رقم (7): المساواة والشمول</t>
  </si>
  <si>
    <t>مبدأ رقم (8): الإدارة الرشيدة</t>
  </si>
  <si>
    <t>مبدأ رقم (9): منع تضارب المصالح</t>
  </si>
  <si>
    <t>مبدأ رقم (11): نزاهة المؤسسة</t>
  </si>
  <si>
    <t>الحكم</t>
  </si>
  <si>
    <t>الإدارة</t>
  </si>
  <si>
    <t>الموارد البشرية</t>
  </si>
  <si>
    <t>العلاقات الخارجية</t>
  </si>
  <si>
    <t>الإدارة رشيدة</t>
  </si>
  <si>
    <t>النتائج</t>
  </si>
  <si>
    <t>يتوفر لدى المؤسسة مقر لأداء مهامها بشكل جيد</t>
  </si>
  <si>
    <t xml:space="preserve">The Board meets regularly </t>
  </si>
  <si>
    <t>The organization adequately plans for all its projects and programs in association with stakholders</t>
  </si>
  <si>
    <t>The organization utilizes  mass media to  effectively outreach with its target group</t>
  </si>
  <si>
    <t>The organization has an annual budget that is approved by the GA</t>
  </si>
  <si>
    <t>يلتزم أعضاء مجلس الإدارة بالمشاركة في انشطة المؤسسة باستمرار</t>
  </si>
  <si>
    <t>للمؤسسة رؤيا  و رسالة و أهداف واضحة ومنصوص عليها ومعلنة</t>
  </si>
  <si>
    <t xml:space="preserve">تستبعد المؤسسة كافة أشكال استغلال الموظفين </t>
  </si>
  <si>
    <t>الوزن</t>
  </si>
  <si>
    <t>مجموع النقاط</t>
  </si>
  <si>
    <t>مجموع النقاط الكلي</t>
  </si>
  <si>
    <t>المبدأ</t>
  </si>
  <si>
    <t>مجموع العلامة الكلي</t>
  </si>
  <si>
    <t>المجموع</t>
  </si>
  <si>
    <t>لا تمارس المؤسسة أية انشطة تطبيع. (الانشطة التي لا تهدف انهاء الاحتلال)</t>
  </si>
  <si>
    <t>لا تتلقى المؤسسة أي تمويل مشروط. (المتفق عليا على مستوى وطني)</t>
  </si>
  <si>
    <t>يوجد نظام موثق لأعضاء مجلس الادارة يوضح المسؤوليات والمهمات لمجلس الإدارة ومبادىء المؤسسة</t>
  </si>
  <si>
    <t xml:space="preserve">تقوم المؤسسة بعمل تسويات بنكية </t>
  </si>
  <si>
    <t>المنصب الوظيفي لمعبئ الأستمارة</t>
  </si>
  <si>
    <t>التنمية</t>
  </si>
  <si>
    <t>مبدأ رقم (10): التأثير والفاعلية</t>
  </si>
  <si>
    <t xml:space="preserve">مبدأ رقم (1): الالتزام بالمواثيق </t>
  </si>
  <si>
    <t>مبدأ رقم (1):القوانين</t>
  </si>
  <si>
    <t>الالتزام بالقوانين</t>
  </si>
  <si>
    <t>الالتزام بالمواثيق</t>
  </si>
  <si>
    <t xml:space="preserve">الالتزام بالمواثيق </t>
  </si>
  <si>
    <t>الالتزام باالقوانين</t>
  </si>
  <si>
    <t>التأثير والفاعلية</t>
  </si>
  <si>
    <t>التأثير و الفاعلية</t>
  </si>
  <si>
    <t>وثيقة الاستقلال</t>
  </si>
  <si>
    <t xml:space="preserve">تنسجم رسالة المؤسسة و أهدافها مع ما ورد في وثيقة الاستقلال الفلسطينية </t>
  </si>
  <si>
    <t>المشاركة-BONUS</t>
  </si>
  <si>
    <t xml:space="preserve">يقيم مجلس الإدارة  أداءه سنويا </t>
  </si>
  <si>
    <t>الالتزام بالقانون و المواثيق المحلية</t>
  </si>
  <si>
    <t>انظمة المعلومات</t>
  </si>
  <si>
    <t>الجزء الرابع: الموارد البشرية</t>
  </si>
  <si>
    <t>المسائلة-BONUS</t>
  </si>
  <si>
    <t>نعم/لا</t>
  </si>
  <si>
    <t>استمارة مسح المؤسسة الأهلية</t>
  </si>
  <si>
    <t>العلامات الأساسية</t>
  </si>
  <si>
    <t>العلامات الإضافية - Bonus</t>
  </si>
  <si>
    <t xml:space="preserve">القيم </t>
  </si>
  <si>
    <t xml:space="preserve">الحوكمة </t>
  </si>
  <si>
    <t>تفعيل نظام الإلتزام بمبادىء مدونة السلوك</t>
  </si>
  <si>
    <t>الفئات المستهدفة من قبل المؤسسة</t>
  </si>
  <si>
    <t xml:space="preserve">هل المؤسسة مسجلة من قبل الوزارات ذات الاختصاص؟ (نعم / لا)- الرجاء تحديد هذه الوزارة </t>
  </si>
  <si>
    <t>هل المؤسسة عضو في شبكة أو اتحاد قطاعي (محلي، اقليمي، دولي)؟ (نعم /لا) الرجاء تحديد هذه الشبكات</t>
  </si>
  <si>
    <t>هل المؤسسة عضو في لجان وطنية؟ (نعم /لا) الرجاء تحديد هذه اللجان</t>
  </si>
  <si>
    <t>هل المؤسسة عضو في شبكة عمل أهلية؟ (نعم /لا) الرجاء تحديد هذه الشبكات</t>
  </si>
  <si>
    <t>تلتزم المؤسسة بالعمل وفق نظامها الداخلي وبما ينسجم مع رسالتها</t>
  </si>
  <si>
    <t>تلتزم المؤسسة بقانون العمل الفلسطيني</t>
  </si>
  <si>
    <t>تعمل المؤسسة وفقا لمنظومة من القيم المنصوص عليها والمعلنة</t>
  </si>
  <si>
    <t>هناك تنوع في تشكيلة الهيئة العامة (الخبرات والفئات)</t>
  </si>
  <si>
    <t>لدى المؤسسة هيكلية إدارية واضحة ومكتوبة</t>
  </si>
  <si>
    <t>لدى المؤسسة خطوط إتصال وصلاحيات واضحة</t>
  </si>
  <si>
    <t>يوجد دليل إجراءات وسياسات إدارية محدثة للمؤسسة</t>
  </si>
  <si>
    <t>لدى المؤسسة نظام لأرشفة الوثائق</t>
  </si>
  <si>
    <t>لدى المؤسسة موقع الكتروني محدث بشكل دوري</t>
  </si>
  <si>
    <t>لدى المؤسسة بيانات مركزية محدثة (اسماء وعناوين لجميع اتصالاتها: الجهات المانحة وذوي الشأن والمستفيدين والموظفين)</t>
  </si>
  <si>
    <t>المؤسسة على دراية بالخطط التنموية الوطنية</t>
  </si>
  <si>
    <t>المؤسسة  مطلعة على خطة التنمية القطاعية</t>
  </si>
  <si>
    <t>لدى المؤسسة خطة استراتيجية تقود عملها</t>
  </si>
  <si>
    <t>تقوم المؤسسة على التوعية بهذه الاهداف</t>
  </si>
  <si>
    <t>تقوم المؤسسة بالتخطيط بشكل روتيني لبرامجها ومشاريعها المختلفة بطريقة تشاركية مع الاشخاص ذوي العلاقة</t>
  </si>
  <si>
    <t>تعلن المؤسسة عن خطط عملها قبل البدء في تنفيذها</t>
  </si>
  <si>
    <t>هناك مشاركة من ذوي الشأن (طاقم عمل المؤسسة, المستفيدون, ...) في تطوير عمل المؤسسة</t>
  </si>
  <si>
    <t>تمتلك المؤسسة طواقم عمل مؤهلة  في مجالات برامجها ومشاريعها وخدماتها الرئيسية</t>
  </si>
  <si>
    <t>تتوفر لدى المؤسسة سياسات وإجراءات تضمن جودة تنفيذ البرامج والانشطة</t>
  </si>
  <si>
    <t>لدى المؤسسة نظام رقابة وتقيم واضح، مكتوب وفعال</t>
  </si>
  <si>
    <t>تلتزم المؤسسة بالإفصاح عن كافة نشاطاتها ومشاريعها وعن الجهة الممولة لهيئاتها المرجعية و للوزارة المعنية</t>
  </si>
  <si>
    <t>لدى المؤسسة قيم وتوجيهات واضحة للموظفين باحترام المجتمع</t>
  </si>
  <si>
    <t>تعد وتنشر المؤسسة وبشكل منتظم تقارير عمل وتقارير انجاز</t>
  </si>
  <si>
    <t>لدى المؤسسة وظيفة مدقق داخلي</t>
  </si>
  <si>
    <t>لدى المؤسسة مسؤول مالي مؤهل</t>
  </si>
  <si>
    <t>تلتزم المؤسسة بتنفيذ ما ذكر في رسالة (كتاب) التدقيق</t>
  </si>
  <si>
    <t>يتم نشر التقرير المالي المدقق سنويا (على الاقل)</t>
  </si>
  <si>
    <t>تُصدر المؤسسة تقرير مالي مدقق من قبل شركة تدقيق معتمدة سنويا</t>
  </si>
  <si>
    <t>تصدر المؤسسة تقارير مالية وفقا لمركز التكلفة وعلى اساس البرنامج اوالمشروع لمجلس الإدارة والمؤسسات الحكومية والممولة (عند الطلب)</t>
  </si>
  <si>
    <t xml:space="preserve"> يتم الحفاظ على الجداول الزمنية (Timesheet) وفقاً لعقود الموظفين</t>
  </si>
  <si>
    <t>تتبع المؤسسة نظاماً لادارة صندوق النثرية</t>
  </si>
  <si>
    <t>لدى المؤسسة موازنة سنوية معتمدة من الهيئة العامة</t>
  </si>
  <si>
    <t>تقوم المؤسسة بإجراء جرد سنوي وتبنيد للموجودات الثابتة</t>
  </si>
  <si>
    <t>لدى المؤسسة نظام محاسبة محوسب</t>
  </si>
  <si>
    <t>تستعمل المؤسسة الإعلام للوصول بفاعلية إلى جمهورها المستهدف</t>
  </si>
  <si>
    <t>تعمل المؤسسة مع مؤسسات أخرى في مجال المناصرة</t>
  </si>
  <si>
    <t>تمتلك المؤسسة استراتيجية للمناصرة في المجالات الرئيسية لعملها</t>
  </si>
  <si>
    <t>لدى المؤسسة القدرة على تحريك وجذب مختلف أنواع الدعم</t>
  </si>
  <si>
    <t>لدى المؤسسة القدرة على الحصول على دعم القطاع الخاص</t>
  </si>
  <si>
    <t>لدى المؤسسة سياسة واضحة ومعلنة في تجنيد المتطوعين</t>
  </si>
  <si>
    <t>لدى المؤسسة سياسات واجراءات واضحة ومكتوبة لمنع تضارب المصالح</t>
  </si>
  <si>
    <t>تعمل المؤسسة وفقا لنظام توظيف واختيار وتعاقد وترقية معلن</t>
  </si>
  <si>
    <t>يتم الافصاح عن ممتلكات العاملين في الادارة العليا عند توليهم لمناصبهم بشكل دوري</t>
  </si>
  <si>
    <t>لدى المؤسسة اجراءات صارمة لمنع التعامل بالرشوة والفساد ومحاسبة المخالفات</t>
  </si>
  <si>
    <t>لدى المؤسسة دليل موارد بشرية مكتوب ومعلن</t>
  </si>
  <si>
    <t>تلتزم المؤسسة بتطبيق ما ورد في قانون المؤسسات لمنع تضارب المصالح (مادة 16 و 20)</t>
  </si>
  <si>
    <t>الهيئة العامة على دراية بالنظام الداخلي للمؤسسة</t>
  </si>
  <si>
    <t>تتم مشاركة  فئات أخرى مثل الشباب والنساء والأشخاص ذوي الإعاقة في مجلس الإدارة/والإدارة العليا للمؤسسة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</si>
</sst>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Calibri"/>
      <family val="2"/>
      <scheme val="minor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4"/>
      <color theme="3" tint="-0.249977111117893"/>
      <name val="Simplified Arabic"/>
      <family val="1"/>
    </font>
    <font>
      <b/>
      <sz val="20"/>
      <color theme="1"/>
      <name val="Simplified Arabic"/>
      <family val="1"/>
    </font>
    <font>
      <sz val="11"/>
      <name val="Simplified Arabic"/>
      <family val="1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Simplified Arabic"/>
      <family val="1"/>
    </font>
    <font>
      <b/>
      <sz val="10"/>
      <color theme="1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Simplified Arabic"/>
      <family val="1"/>
    </font>
    <font>
      <sz val="14"/>
      <color theme="1"/>
      <name val="Simplified Arabic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329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4" xfId="0" applyFont="1" applyBorder="1"/>
    <xf numFmtId="0" fontId="2" fillId="0" borderId="29" xfId="0" applyFont="1" applyBorder="1"/>
    <xf numFmtId="0" fontId="0" fillId="2" borderId="0" xfId="0" applyFill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Fill="1" applyAlignment="1"/>
    <xf numFmtId="0" fontId="4" fillId="0" borderId="0" xfId="0" applyFont="1" applyFill="1"/>
    <xf numFmtId="0" fontId="2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5" borderId="0" xfId="0" applyFont="1" applyFill="1"/>
    <xf numFmtId="0" fontId="2" fillId="0" borderId="43" xfId="0" applyFont="1" applyBorder="1"/>
    <xf numFmtId="0" fontId="17" fillId="5" borderId="4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/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5" fillId="0" borderId="38" xfId="1" applyFont="1" applyBorder="1" applyAlignment="1">
      <alignment horizontal="right" vertical="center"/>
    </xf>
    <xf numFmtId="0" fontId="5" fillId="0" borderId="55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9" xfId="1" applyFont="1" applyBorder="1" applyAlignment="1">
      <alignment horizontal="right" vertical="center"/>
    </xf>
    <xf numFmtId="0" fontId="2" fillId="0" borderId="23" xfId="1" applyFont="1" applyFill="1" applyBorder="1" applyAlignment="1">
      <alignment horizontal="center" vertical="center" wrapText="1" readingOrder="2"/>
    </xf>
    <xf numFmtId="0" fontId="2" fillId="0" borderId="7" xfId="1" applyFont="1" applyFill="1" applyBorder="1" applyAlignment="1">
      <alignment horizontal="center" vertical="center" wrapText="1" readingOrder="2"/>
    </xf>
    <xf numFmtId="0" fontId="2" fillId="0" borderId="13" xfId="1" applyFont="1" applyFill="1" applyBorder="1" applyAlignment="1">
      <alignment horizontal="center" vertical="center" wrapText="1" readingOrder="2"/>
    </xf>
    <xf numFmtId="0" fontId="5" fillId="0" borderId="32" xfId="1" applyFont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5" borderId="28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3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 wrapText="1" readingOrder="2"/>
      <protection locked="0"/>
    </xf>
    <xf numFmtId="0" fontId="2" fillId="0" borderId="1" xfId="1" applyFont="1" applyFill="1" applyBorder="1" applyAlignment="1" applyProtection="1">
      <alignment horizontal="center" vertical="center" wrapText="1" readingOrder="2"/>
      <protection locked="0"/>
    </xf>
    <xf numFmtId="0" fontId="2" fillId="0" borderId="12" xfId="1" applyFont="1" applyFill="1" applyBorder="1" applyAlignment="1" applyProtection="1">
      <alignment horizontal="center" vertical="center" wrapText="1" readingOrder="2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9" xfId="1" applyFont="1" applyFill="1" applyBorder="1" applyAlignment="1" applyProtection="1">
      <alignment horizontal="center" vertical="center"/>
      <protection locked="0"/>
    </xf>
    <xf numFmtId="0" fontId="2" fillId="0" borderId="30" xfId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0" fillId="0" borderId="58" xfId="0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  <protection locked="0"/>
    </xf>
    <xf numFmtId="0" fontId="2" fillId="0" borderId="3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2" fillId="0" borderId="47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>
      <alignment horizontal="center" vertical="center"/>
    </xf>
    <xf numFmtId="0" fontId="2" fillId="0" borderId="24" xfId="1" applyFont="1" applyFill="1" applyBorder="1" applyAlignment="1" applyProtection="1">
      <alignment horizontal="center" vertical="center"/>
      <protection locked="0"/>
    </xf>
    <xf numFmtId="0" fontId="2" fillId="0" borderId="25" xfId="1" applyFont="1" applyFill="1" applyBorder="1" applyAlignment="1" applyProtection="1">
      <alignment horizontal="center" vertical="center"/>
      <protection locked="0"/>
    </xf>
    <xf numFmtId="0" fontId="2" fillId="0" borderId="49" xfId="1" applyFont="1" applyBorder="1" applyAlignment="1" applyProtection="1">
      <alignment horizontal="center" vertical="center"/>
      <protection locked="0"/>
    </xf>
    <xf numFmtId="0" fontId="2" fillId="0" borderId="61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right" vertical="center"/>
      <protection locked="0"/>
    </xf>
    <xf numFmtId="0" fontId="2" fillId="0" borderId="59" xfId="1" applyFont="1" applyBorder="1" applyAlignment="1" applyProtection="1">
      <alignment horizontal="right" vertical="center"/>
      <protection locked="0"/>
    </xf>
    <xf numFmtId="0" fontId="5" fillId="0" borderId="5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" fillId="0" borderId="60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19" fillId="0" borderId="1" xfId="2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16" fillId="0" borderId="15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5" borderId="26" xfId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2" fillId="0" borderId="57" xfId="1" applyFont="1" applyBorder="1" applyAlignment="1" applyProtection="1">
      <alignment horizontal="right" vertical="center"/>
      <protection locked="0"/>
    </xf>
    <xf numFmtId="0" fontId="2" fillId="0" borderId="37" xfId="1" applyFont="1" applyBorder="1" applyAlignment="1" applyProtection="1">
      <alignment horizontal="right" vertical="center"/>
      <protection locked="0"/>
    </xf>
    <xf numFmtId="0" fontId="2" fillId="0" borderId="49" xfId="1" applyFont="1" applyBorder="1" applyAlignment="1" applyProtection="1">
      <alignment horizontal="right" vertical="center"/>
      <protection locked="0"/>
    </xf>
    <xf numFmtId="0" fontId="2" fillId="0" borderId="60" xfId="1" applyFont="1" applyBorder="1" applyAlignment="1" applyProtection="1">
      <alignment horizontal="right" vertical="center"/>
      <protection locked="0"/>
    </xf>
    <xf numFmtId="0" fontId="2" fillId="0" borderId="58" xfId="1" applyFont="1" applyBorder="1" applyAlignment="1" applyProtection="1">
      <alignment horizontal="right" vertical="center"/>
      <protection locked="0"/>
    </xf>
    <xf numFmtId="0" fontId="2" fillId="0" borderId="47" xfId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RowColHeaders="0" rightToLeft="1" tabSelected="1" view="pageBreakPreview" zoomScaleNormal="100" zoomScaleSheetLayoutView="100" workbookViewId="0">
      <selection activeCell="C16" sqref="C16"/>
    </sheetView>
  </sheetViews>
  <sheetFormatPr defaultColWidth="9.140625" defaultRowHeight="12.75"/>
  <cols>
    <col min="1" max="1" width="44.7109375" style="1" customWidth="1"/>
    <col min="2" max="7" width="21.7109375" style="1" customWidth="1"/>
    <col min="8" max="16384" width="9.140625" style="1"/>
  </cols>
  <sheetData>
    <row r="1" spans="1:10" ht="24" customHeight="1" thickBot="1">
      <c r="A1" s="266" t="s">
        <v>302</v>
      </c>
      <c r="B1" s="267"/>
      <c r="C1" s="267"/>
      <c r="D1" s="267"/>
      <c r="E1" s="267"/>
      <c r="F1" s="267"/>
      <c r="G1" s="268"/>
    </row>
    <row r="2" spans="1:10" ht="24" customHeight="1" thickBot="1">
      <c r="A2" s="269" t="s">
        <v>297</v>
      </c>
      <c r="B2" s="270"/>
      <c r="C2" s="270"/>
      <c r="D2" s="270"/>
      <c r="E2" s="270"/>
      <c r="F2" s="270"/>
      <c r="G2" s="271"/>
    </row>
    <row r="3" spans="1:10" ht="24" customHeight="1">
      <c r="A3" s="124" t="s">
        <v>10</v>
      </c>
      <c r="B3" s="243"/>
      <c r="C3" s="274"/>
      <c r="D3" s="274"/>
      <c r="E3" s="274"/>
      <c r="F3" s="274"/>
      <c r="G3" s="275"/>
      <c r="J3" s="19"/>
    </row>
    <row r="4" spans="1:10" ht="24" customHeight="1" thickBot="1">
      <c r="A4" s="126" t="s">
        <v>0</v>
      </c>
      <c r="B4" s="276"/>
      <c r="C4" s="277"/>
      <c r="D4" s="278"/>
      <c r="E4" s="278"/>
      <c r="F4" s="278"/>
      <c r="G4" s="279"/>
    </row>
    <row r="5" spans="1:10" ht="24" customHeight="1">
      <c r="A5" s="124" t="s">
        <v>1</v>
      </c>
      <c r="B5" s="228"/>
      <c r="C5" s="230"/>
      <c r="D5" s="272" t="s">
        <v>15</v>
      </c>
      <c r="E5" s="273"/>
      <c r="F5" s="222"/>
      <c r="G5" s="223"/>
    </row>
    <row r="6" spans="1:10" ht="24" customHeight="1">
      <c r="A6" s="125" t="s">
        <v>2</v>
      </c>
      <c r="B6" s="231"/>
      <c r="C6" s="233"/>
      <c r="D6" s="258" t="s">
        <v>11</v>
      </c>
      <c r="E6" s="259"/>
      <c r="F6" s="225"/>
      <c r="G6" s="226"/>
    </row>
    <row r="7" spans="1:10" ht="24" customHeight="1">
      <c r="A7" s="125" t="s">
        <v>3</v>
      </c>
      <c r="B7" s="220"/>
      <c r="C7" s="242"/>
      <c r="D7" s="260" t="s">
        <v>12</v>
      </c>
      <c r="E7" s="258"/>
      <c r="F7" s="261"/>
      <c r="G7" s="226"/>
    </row>
    <row r="8" spans="1:10" ht="24" customHeight="1" thickBot="1">
      <c r="A8" s="126" t="s">
        <v>13</v>
      </c>
      <c r="B8" s="240"/>
      <c r="C8" s="241"/>
      <c r="D8" s="262" t="s">
        <v>82</v>
      </c>
      <c r="E8" s="263"/>
      <c r="F8" s="264"/>
      <c r="G8" s="265"/>
    </row>
    <row r="9" spans="1:10" ht="24" customHeight="1">
      <c r="A9" s="253" t="s">
        <v>45</v>
      </c>
      <c r="B9" s="254"/>
      <c r="C9" s="255"/>
      <c r="D9" s="185"/>
      <c r="E9" s="213"/>
      <c r="F9" s="213"/>
      <c r="G9" s="214"/>
    </row>
    <row r="10" spans="1:10" ht="24" customHeight="1">
      <c r="A10" s="247" t="s">
        <v>46</v>
      </c>
      <c r="B10" s="252"/>
      <c r="C10" s="248"/>
      <c r="D10" s="186"/>
      <c r="E10" s="215"/>
      <c r="F10" s="215"/>
      <c r="G10" s="216"/>
    </row>
    <row r="11" spans="1:10" ht="24" customHeight="1" thickBot="1">
      <c r="A11" s="245" t="s">
        <v>304</v>
      </c>
      <c r="B11" s="256"/>
      <c r="C11" s="246"/>
      <c r="D11" s="187"/>
      <c r="E11" s="217"/>
      <c r="F11" s="217"/>
      <c r="G11" s="218"/>
    </row>
    <row r="12" spans="1:10" ht="24" customHeight="1">
      <c r="A12" s="124" t="s">
        <v>7</v>
      </c>
      <c r="B12" s="219"/>
      <c r="C12" s="219"/>
      <c r="D12" s="221" t="s">
        <v>14</v>
      </c>
      <c r="E12" s="221"/>
      <c r="F12" s="222"/>
      <c r="G12" s="223"/>
    </row>
    <row r="13" spans="1:10" ht="24" customHeight="1">
      <c r="A13" s="125" t="s">
        <v>8</v>
      </c>
      <c r="B13" s="220"/>
      <c r="C13" s="220"/>
      <c r="D13" s="224" t="s">
        <v>18</v>
      </c>
      <c r="E13" s="224"/>
      <c r="F13" s="225"/>
      <c r="G13" s="226"/>
    </row>
    <row r="14" spans="1:10" ht="24" customHeight="1">
      <c r="A14" s="125" t="s">
        <v>9</v>
      </c>
      <c r="B14" s="220"/>
      <c r="C14" s="220"/>
      <c r="D14" s="224" t="s">
        <v>19</v>
      </c>
      <c r="E14" s="224"/>
      <c r="F14" s="225"/>
      <c r="G14" s="226"/>
    </row>
    <row r="15" spans="1:10" ht="24" customHeight="1" thickBot="1">
      <c r="A15" s="134" t="s">
        <v>24</v>
      </c>
      <c r="B15" s="227"/>
      <c r="C15" s="227"/>
      <c r="D15" s="237" t="s">
        <v>25</v>
      </c>
      <c r="E15" s="237"/>
      <c r="F15" s="238"/>
      <c r="G15" s="239"/>
    </row>
    <row r="16" spans="1:10" ht="24" customHeight="1">
      <c r="A16" s="130" t="s">
        <v>4</v>
      </c>
      <c r="B16" s="129" t="s">
        <v>16</v>
      </c>
      <c r="C16" s="188"/>
      <c r="D16" s="129" t="s">
        <v>17</v>
      </c>
      <c r="E16" s="191"/>
      <c r="F16" s="129" t="s">
        <v>272</v>
      </c>
      <c r="G16" s="131">
        <f>E16+C16</f>
        <v>0</v>
      </c>
    </row>
    <row r="17" spans="1:7" ht="24" customHeight="1">
      <c r="A17" s="121" t="s">
        <v>5</v>
      </c>
      <c r="B17" s="127" t="s">
        <v>16</v>
      </c>
      <c r="C17" s="189"/>
      <c r="D17" s="127" t="s">
        <v>17</v>
      </c>
      <c r="E17" s="192"/>
      <c r="F17" s="122" t="s">
        <v>272</v>
      </c>
      <c r="G17" s="132">
        <f>E17+C17</f>
        <v>0</v>
      </c>
    </row>
    <row r="18" spans="1:7" ht="24" customHeight="1">
      <c r="A18" s="121" t="s">
        <v>22</v>
      </c>
      <c r="B18" s="127" t="s">
        <v>16</v>
      </c>
      <c r="C18" s="189"/>
      <c r="D18" s="127" t="s">
        <v>17</v>
      </c>
      <c r="E18" s="192"/>
      <c r="F18" s="122" t="s">
        <v>272</v>
      </c>
      <c r="G18" s="132">
        <f>E18+C18</f>
        <v>0</v>
      </c>
    </row>
    <row r="19" spans="1:7" ht="24" customHeight="1">
      <c r="A19" s="121" t="s">
        <v>23</v>
      </c>
      <c r="B19" s="127" t="s">
        <v>16</v>
      </c>
      <c r="C19" s="189"/>
      <c r="D19" s="127" t="s">
        <v>17</v>
      </c>
      <c r="E19" s="192"/>
      <c r="F19" s="122" t="s">
        <v>272</v>
      </c>
      <c r="G19" s="132">
        <f>E19+C19</f>
        <v>0</v>
      </c>
    </row>
    <row r="20" spans="1:7" ht="24" customHeight="1" thickBot="1">
      <c r="A20" s="120" t="s">
        <v>6</v>
      </c>
      <c r="B20" s="128" t="s">
        <v>16</v>
      </c>
      <c r="C20" s="190"/>
      <c r="D20" s="128" t="s">
        <v>17</v>
      </c>
      <c r="E20" s="193"/>
      <c r="F20" s="123" t="s">
        <v>272</v>
      </c>
      <c r="G20" s="133">
        <f>E20+C20</f>
        <v>0</v>
      </c>
    </row>
    <row r="21" spans="1:7" ht="24" customHeight="1">
      <c r="A21" s="119" t="s">
        <v>303</v>
      </c>
      <c r="B21" s="228"/>
      <c r="C21" s="229"/>
      <c r="D21" s="229"/>
      <c r="E21" s="229"/>
      <c r="F21" s="229"/>
      <c r="G21" s="230"/>
    </row>
    <row r="22" spans="1:7" ht="24" customHeight="1">
      <c r="A22" s="121" t="s">
        <v>26</v>
      </c>
      <c r="B22" s="231"/>
      <c r="C22" s="232"/>
      <c r="D22" s="232"/>
      <c r="E22" s="232"/>
      <c r="F22" s="232"/>
      <c r="G22" s="233"/>
    </row>
    <row r="23" spans="1:7" ht="24" customHeight="1" thickBot="1">
      <c r="A23" s="120" t="s">
        <v>27</v>
      </c>
      <c r="B23" s="234"/>
      <c r="C23" s="235"/>
      <c r="D23" s="235"/>
      <c r="E23" s="235"/>
      <c r="F23" s="235"/>
      <c r="G23" s="236"/>
    </row>
    <row r="24" spans="1:7" ht="24" customHeight="1">
      <c r="A24" s="249" t="s">
        <v>44</v>
      </c>
      <c r="B24" s="228"/>
      <c r="C24" s="229"/>
      <c r="D24" s="229"/>
      <c r="E24" s="229"/>
      <c r="F24" s="229"/>
      <c r="G24" s="230"/>
    </row>
    <row r="25" spans="1:7" ht="24" customHeight="1">
      <c r="A25" s="250"/>
      <c r="B25" s="231"/>
      <c r="C25" s="232"/>
      <c r="D25" s="232"/>
      <c r="E25" s="232"/>
      <c r="F25" s="232"/>
      <c r="G25" s="233"/>
    </row>
    <row r="26" spans="1:7" ht="24" customHeight="1">
      <c r="A26" s="250"/>
      <c r="B26" s="231"/>
      <c r="C26" s="232"/>
      <c r="D26" s="232"/>
      <c r="E26" s="232"/>
      <c r="F26" s="232"/>
      <c r="G26" s="233"/>
    </row>
    <row r="27" spans="1:7" ht="24" customHeight="1" thickBot="1">
      <c r="A27" s="251"/>
      <c r="B27" s="240"/>
      <c r="C27" s="257"/>
      <c r="D27" s="257"/>
      <c r="E27" s="257"/>
      <c r="F27" s="257"/>
      <c r="G27" s="241"/>
    </row>
    <row r="28" spans="1:7" ht="24" customHeight="1">
      <c r="A28" s="253" t="s">
        <v>307</v>
      </c>
      <c r="B28" s="255"/>
      <c r="C28" s="255"/>
      <c r="D28" s="185"/>
      <c r="E28" s="202"/>
      <c r="F28" s="202"/>
      <c r="G28" s="203"/>
    </row>
    <row r="29" spans="1:7" ht="24" customHeight="1">
      <c r="A29" s="247" t="s">
        <v>305</v>
      </c>
      <c r="B29" s="248"/>
      <c r="C29" s="248"/>
      <c r="D29" s="186"/>
      <c r="E29" s="204"/>
      <c r="F29" s="204"/>
      <c r="G29" s="205"/>
    </row>
    <row r="30" spans="1:7" ht="24" customHeight="1" thickBot="1">
      <c r="A30" s="245" t="s">
        <v>306</v>
      </c>
      <c r="B30" s="246"/>
      <c r="C30" s="246"/>
      <c r="D30" s="187"/>
      <c r="E30" s="206"/>
      <c r="F30" s="206"/>
      <c r="G30" s="207"/>
    </row>
    <row r="31" spans="1:7" ht="24" customHeight="1">
      <c r="A31" s="124" t="s">
        <v>20</v>
      </c>
      <c r="B31" s="243"/>
      <c r="C31" s="244"/>
      <c r="D31" s="135" t="s">
        <v>21</v>
      </c>
      <c r="E31" s="208"/>
      <c r="F31" s="208"/>
      <c r="G31" s="209"/>
    </row>
    <row r="32" spans="1:7" ht="24" customHeight="1" thickBot="1">
      <c r="A32" s="136" t="s">
        <v>277</v>
      </c>
      <c r="B32" s="210"/>
      <c r="C32" s="211"/>
      <c r="D32" s="211"/>
      <c r="E32" s="211"/>
      <c r="F32" s="211"/>
      <c r="G32" s="212"/>
    </row>
  </sheetData>
  <sheetProtection password="EC19" sheet="1" objects="1" scenarios="1" formatCells="0" selectLockedCells="1"/>
  <protectedRanges>
    <protectedRange sqref="D3:G4 F5:G8 E16:E20 G15 C16:C20 E28:G30 F31 C21:G27 C3:C8 C15 C12:C14 F12:G14 G16:G20" name="Range1"/>
  </protectedRanges>
  <mergeCells count="51">
    <mergeCell ref="A1:G1"/>
    <mergeCell ref="A2:G2"/>
    <mergeCell ref="D5:E5"/>
    <mergeCell ref="F5:G5"/>
    <mergeCell ref="B3:G3"/>
    <mergeCell ref="B4:G4"/>
    <mergeCell ref="B5:C5"/>
    <mergeCell ref="D6:E6"/>
    <mergeCell ref="F6:G6"/>
    <mergeCell ref="D7:E7"/>
    <mergeCell ref="F7:G7"/>
    <mergeCell ref="D8:E8"/>
    <mergeCell ref="F8:G8"/>
    <mergeCell ref="B6:C6"/>
    <mergeCell ref="B8:C8"/>
    <mergeCell ref="B7:C7"/>
    <mergeCell ref="B31:C31"/>
    <mergeCell ref="A30:C30"/>
    <mergeCell ref="A29:C29"/>
    <mergeCell ref="A24:A27"/>
    <mergeCell ref="A10:C10"/>
    <mergeCell ref="A9:C9"/>
    <mergeCell ref="A11:C11"/>
    <mergeCell ref="B24:G24"/>
    <mergeCell ref="B25:G25"/>
    <mergeCell ref="B26:G26"/>
    <mergeCell ref="B27:G27"/>
    <mergeCell ref="A28:C28"/>
    <mergeCell ref="B14:C14"/>
    <mergeCell ref="B15:C15"/>
    <mergeCell ref="B21:G21"/>
    <mergeCell ref="B22:G22"/>
    <mergeCell ref="B23:G23"/>
    <mergeCell ref="D14:E14"/>
    <mergeCell ref="F14:G14"/>
    <mergeCell ref="D15:E15"/>
    <mergeCell ref="F15:G15"/>
    <mergeCell ref="E9:G9"/>
    <mergeCell ref="E10:G10"/>
    <mergeCell ref="E11:G11"/>
    <mergeCell ref="B12:C12"/>
    <mergeCell ref="B13:C13"/>
    <mergeCell ref="D12:E12"/>
    <mergeCell ref="F12:G12"/>
    <mergeCell ref="D13:E13"/>
    <mergeCell ref="F13:G13"/>
    <mergeCell ref="E28:G28"/>
    <mergeCell ref="E29:G29"/>
    <mergeCell ref="E30:G30"/>
    <mergeCell ref="E31:G31"/>
    <mergeCell ref="B32:G32"/>
  </mergeCells>
  <pageMargins left="0.7" right="0.7" top="0.75" bottom="0.75" header="0.3" footer="0.3"/>
  <pageSetup paperSize="9" scale="65" orientation="landscape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E175"/>
  <sheetViews>
    <sheetView topLeftCell="A85" workbookViewId="0">
      <selection activeCell="A54" sqref="A54:XFD54"/>
    </sheetView>
  </sheetViews>
  <sheetFormatPr defaultRowHeight="15"/>
  <cols>
    <col min="3" max="3" width="4.7109375" style="12" customWidth="1"/>
    <col min="4" max="4" width="111.85546875" style="14" customWidth="1"/>
    <col min="5" max="5" width="8.7109375" customWidth="1"/>
  </cols>
  <sheetData>
    <row r="1" spans="3:5">
      <c r="C1" s="10"/>
      <c r="D1" s="9" t="s">
        <v>119</v>
      </c>
      <c r="E1" s="10"/>
    </row>
    <row r="2" spans="3:5">
      <c r="C2" s="12" t="s">
        <v>84</v>
      </c>
      <c r="D2" s="11" t="s">
        <v>137</v>
      </c>
      <c r="E2" t="s">
        <v>121</v>
      </c>
    </row>
    <row r="3" spans="3:5">
      <c r="D3" s="14" t="s">
        <v>120</v>
      </c>
    </row>
    <row r="4" spans="3:5">
      <c r="D4" s="14" t="s">
        <v>122</v>
      </c>
    </row>
    <row r="6" spans="3:5">
      <c r="C6" s="12">
        <v>1</v>
      </c>
      <c r="D6" s="14" t="s">
        <v>96</v>
      </c>
      <c r="E6" s="13">
        <f>Governance!E5+Governance!E5</f>
        <v>0</v>
      </c>
    </row>
    <row r="7" spans="3:5">
      <c r="E7" s="13"/>
    </row>
    <row r="8" spans="3:5">
      <c r="D8" s="14" t="s">
        <v>123</v>
      </c>
    </row>
    <row r="9" spans="3:5">
      <c r="C9" s="12">
        <v>2</v>
      </c>
      <c r="D9" s="18"/>
      <c r="E9" s="7">
        <f>Governance!E7</f>
        <v>0</v>
      </c>
    </row>
    <row r="10" spans="3:5">
      <c r="D10" s="18"/>
      <c r="E10" s="7"/>
    </row>
    <row r="11" spans="3:5">
      <c r="D11" s="18" t="s">
        <v>124</v>
      </c>
    </row>
    <row r="12" spans="3:5">
      <c r="C12" s="12">
        <v>3</v>
      </c>
      <c r="D12" s="18" t="s">
        <v>97</v>
      </c>
      <c r="E12" s="7">
        <f>Governance!E9</f>
        <v>0</v>
      </c>
    </row>
    <row r="13" spans="3:5">
      <c r="D13" s="18"/>
      <c r="E13" s="7"/>
    </row>
    <row r="14" spans="3:5">
      <c r="D14" s="18" t="s">
        <v>125</v>
      </c>
    </row>
    <row r="15" spans="3:5">
      <c r="D15" s="18" t="s">
        <v>126</v>
      </c>
    </row>
    <row r="16" spans="3:5">
      <c r="C16" s="12">
        <v>4</v>
      </c>
      <c r="D16" s="18" t="s">
        <v>98</v>
      </c>
      <c r="E16" s="7" t="e">
        <f>Governance!#REF!</f>
        <v>#REF!</v>
      </c>
    </row>
    <row r="17" spans="3:5">
      <c r="D17" s="18" t="s">
        <v>127</v>
      </c>
    </row>
    <row r="18" spans="3:5">
      <c r="C18" s="12">
        <v>5</v>
      </c>
      <c r="D18" s="18" t="s">
        <v>98</v>
      </c>
      <c r="E18" s="7">
        <f>Governance!E16</f>
        <v>0</v>
      </c>
    </row>
    <row r="19" spans="3:5">
      <c r="D19" s="18"/>
      <c r="E19" s="7" t="e">
        <f>Governance!#REF!</f>
        <v>#REF!</v>
      </c>
    </row>
    <row r="20" spans="3:5">
      <c r="D20" s="18" t="s">
        <v>128</v>
      </c>
    </row>
    <row r="21" spans="3:5">
      <c r="C21" s="12">
        <v>6</v>
      </c>
      <c r="D21" s="18" t="s">
        <v>99</v>
      </c>
      <c r="E21" s="7">
        <f>Governance!E18</f>
        <v>0</v>
      </c>
    </row>
    <row r="22" spans="3:5">
      <c r="D22" s="18"/>
      <c r="E22" s="7" t="e">
        <f>Governance!#REF!</f>
        <v>#REF!</v>
      </c>
    </row>
    <row r="23" spans="3:5">
      <c r="D23" s="18" t="s">
        <v>129</v>
      </c>
    </row>
    <row r="24" spans="3:5">
      <c r="C24" s="12">
        <v>7</v>
      </c>
      <c r="D24" s="18" t="s">
        <v>99</v>
      </c>
      <c r="E24" s="7">
        <f>Governance!E20</f>
        <v>0</v>
      </c>
    </row>
    <row r="25" spans="3:5">
      <c r="D25" s="18"/>
      <c r="E25" s="7" t="e">
        <f>Governance!#REF!</f>
        <v>#REF!</v>
      </c>
    </row>
    <row r="26" spans="3:5">
      <c r="D26" s="18" t="s">
        <v>130</v>
      </c>
    </row>
    <row r="27" spans="3:5">
      <c r="C27" s="12">
        <v>8</v>
      </c>
      <c r="D27" s="18" t="s">
        <v>100</v>
      </c>
      <c r="E27" s="7">
        <f>Governance!E22</f>
        <v>0</v>
      </c>
    </row>
    <row r="28" spans="3:5">
      <c r="D28" s="18"/>
      <c r="E28" s="7" t="e">
        <f>Governance!#REF!</f>
        <v>#REF!</v>
      </c>
    </row>
    <row r="29" spans="3:5">
      <c r="D29" s="18" t="s">
        <v>131</v>
      </c>
    </row>
    <row r="30" spans="3:5">
      <c r="C30" s="12">
        <v>9</v>
      </c>
      <c r="D30" s="14" t="s">
        <v>101</v>
      </c>
      <c r="E30" s="7">
        <f>Governance!E24</f>
        <v>0</v>
      </c>
    </row>
    <row r="31" spans="3:5">
      <c r="E31" s="7" t="e">
        <f>Governance!#REF!</f>
        <v>#REF!</v>
      </c>
    </row>
    <row r="32" spans="3:5">
      <c r="D32" s="14" t="s">
        <v>132</v>
      </c>
    </row>
    <row r="33" spans="3:5">
      <c r="C33" s="12">
        <v>10</v>
      </c>
      <c r="D33" s="14" t="s">
        <v>99</v>
      </c>
      <c r="E33" s="7">
        <f>Governance!E26</f>
        <v>0</v>
      </c>
    </row>
    <row r="34" spans="3:5">
      <c r="E34" s="7" t="e">
        <f>Governance!#REF!</f>
        <v>#REF!</v>
      </c>
    </row>
    <row r="35" spans="3:5">
      <c r="D35" s="14" t="s">
        <v>133</v>
      </c>
    </row>
    <row r="36" spans="3:5">
      <c r="C36" s="12">
        <v>11</v>
      </c>
      <c r="D36" s="14" t="s">
        <v>102</v>
      </c>
      <c r="E36" s="7">
        <f>Governance!E28</f>
        <v>0</v>
      </c>
    </row>
    <row r="37" spans="3:5">
      <c r="C37" s="12">
        <v>12</v>
      </c>
      <c r="D37" s="14" t="s">
        <v>103</v>
      </c>
      <c r="E37" s="7">
        <f>Governance!E29</f>
        <v>0</v>
      </c>
    </row>
    <row r="38" spans="3:5">
      <c r="C38" s="12">
        <v>13</v>
      </c>
      <c r="D38" s="14" t="s">
        <v>104</v>
      </c>
      <c r="E38" s="7">
        <f>Governance!E30</f>
        <v>0</v>
      </c>
    </row>
    <row r="39" spans="3:5">
      <c r="C39" s="12">
        <v>14</v>
      </c>
      <c r="D39" s="14" t="s">
        <v>105</v>
      </c>
      <c r="E39" s="7" t="e">
        <f>Governance!#REF!</f>
        <v>#REF!</v>
      </c>
    </row>
    <row r="40" spans="3:5">
      <c r="D40" s="18"/>
      <c r="E40" s="7" t="e">
        <f>Governance!#REF!</f>
        <v>#REF!</v>
      </c>
    </row>
    <row r="41" spans="3:5">
      <c r="D41" s="18" t="s">
        <v>134</v>
      </c>
    </row>
    <row r="42" spans="3:5">
      <c r="C42" s="12">
        <v>15</v>
      </c>
      <c r="D42" s="14" t="s">
        <v>106</v>
      </c>
      <c r="E42" s="7">
        <f>Governance!E33</f>
        <v>0</v>
      </c>
    </row>
    <row r="43" spans="3:5">
      <c r="C43" s="12">
        <v>16</v>
      </c>
      <c r="D43" s="14" t="s">
        <v>107</v>
      </c>
      <c r="E43" s="7">
        <f>Governance!E34</f>
        <v>0</v>
      </c>
    </row>
    <row r="44" spans="3:5">
      <c r="C44" s="12">
        <v>17</v>
      </c>
      <c r="D44" s="14" t="s">
        <v>260</v>
      </c>
      <c r="E44" s="7">
        <f>Governance!E35</f>
        <v>0</v>
      </c>
    </row>
    <row r="45" spans="3:5">
      <c r="C45" s="12">
        <v>18</v>
      </c>
      <c r="D45" s="14" t="s">
        <v>108</v>
      </c>
      <c r="E45" s="7">
        <f>Governance!E36</f>
        <v>0</v>
      </c>
    </row>
    <row r="46" spans="3:5">
      <c r="C46" s="12">
        <v>19</v>
      </c>
      <c r="D46" s="14" t="s">
        <v>109</v>
      </c>
      <c r="E46" s="7">
        <f>Governance!E37</f>
        <v>0</v>
      </c>
    </row>
    <row r="47" spans="3:5">
      <c r="C47" s="12">
        <v>20</v>
      </c>
      <c r="D47" s="14" t="s">
        <v>110</v>
      </c>
      <c r="E47" s="7">
        <f>Governance!E38</f>
        <v>0</v>
      </c>
    </row>
    <row r="48" spans="3:5">
      <c r="E48" s="7" t="e">
        <f>Governance!#REF!</f>
        <v>#REF!</v>
      </c>
    </row>
    <row r="49" spans="3:5">
      <c r="D49" s="14" t="s">
        <v>135</v>
      </c>
    </row>
    <row r="50" spans="3:5">
      <c r="C50" s="12">
        <v>21</v>
      </c>
      <c r="D50" s="14" t="s">
        <v>111</v>
      </c>
      <c r="E50" s="7">
        <f>Governance!E40</f>
        <v>0</v>
      </c>
    </row>
    <row r="51" spans="3:5">
      <c r="C51" s="12">
        <v>22</v>
      </c>
      <c r="D51" s="14" t="s">
        <v>112</v>
      </c>
      <c r="E51" s="7">
        <f>Governance!E41</f>
        <v>0</v>
      </c>
    </row>
    <row r="52" spans="3:5">
      <c r="C52" s="12">
        <v>23</v>
      </c>
      <c r="D52" s="14" t="s">
        <v>113</v>
      </c>
      <c r="E52" s="7">
        <f>Governance!E42</f>
        <v>0</v>
      </c>
    </row>
    <row r="53" spans="3:5">
      <c r="C53" s="12">
        <v>24</v>
      </c>
      <c r="D53" s="14" t="s">
        <v>114</v>
      </c>
      <c r="E53" s="7">
        <f>Governance!E43</f>
        <v>0</v>
      </c>
    </row>
    <row r="54" spans="3:5">
      <c r="E54" s="7"/>
    </row>
    <row r="55" spans="3:5">
      <c r="D55" s="14" t="s">
        <v>136</v>
      </c>
      <c r="E55" s="8"/>
    </row>
    <row r="56" spans="3:5">
      <c r="C56" s="12">
        <v>25</v>
      </c>
      <c r="D56" s="14" t="s">
        <v>115</v>
      </c>
      <c r="E56" s="7">
        <f>Governance!E45</f>
        <v>0</v>
      </c>
    </row>
    <row r="57" spans="3:5">
      <c r="C57" s="12">
        <v>26</v>
      </c>
      <c r="D57" s="14" t="s">
        <v>116</v>
      </c>
      <c r="E57" s="7" t="e">
        <f>Governance!#REF!</f>
        <v>#REF!</v>
      </c>
    </row>
    <row r="58" spans="3:5">
      <c r="C58" s="12">
        <v>27</v>
      </c>
      <c r="D58" s="14" t="s">
        <v>117</v>
      </c>
      <c r="E58" s="7">
        <f>Governance!E46</f>
        <v>0</v>
      </c>
    </row>
    <row r="59" spans="3:5">
      <c r="D59" s="14" t="s">
        <v>118</v>
      </c>
      <c r="E59" s="7" t="e">
        <f>Governance!#REF!</f>
        <v>#REF!</v>
      </c>
    </row>
    <row r="60" spans="3:5">
      <c r="D60" s="14" t="s">
        <v>138</v>
      </c>
    </row>
    <row r="61" spans="3:5">
      <c r="D61" s="14" t="s">
        <v>139</v>
      </c>
    </row>
    <row r="62" spans="3:5">
      <c r="C62" s="12">
        <v>29</v>
      </c>
      <c r="D62" s="14" t="s">
        <v>140</v>
      </c>
      <c r="E62" s="8">
        <f>Management!E4</f>
        <v>0</v>
      </c>
    </row>
    <row r="63" spans="3:5">
      <c r="E63" s="8" t="e">
        <f>Management!#REF!</f>
        <v>#REF!</v>
      </c>
    </row>
    <row r="64" spans="3:5">
      <c r="C64" s="12">
        <v>30</v>
      </c>
      <c r="D64" s="14" t="s">
        <v>141</v>
      </c>
      <c r="E64" s="8">
        <f>Management!E5</f>
        <v>0</v>
      </c>
    </row>
    <row r="65" spans="3:5">
      <c r="E65" s="8" t="e">
        <f>Management!#REF!</f>
        <v>#REF!</v>
      </c>
    </row>
    <row r="66" spans="3:5">
      <c r="E66" s="8"/>
    </row>
    <row r="67" spans="3:5">
      <c r="E67" s="8"/>
    </row>
    <row r="68" spans="3:5">
      <c r="D68" s="14" t="s">
        <v>142</v>
      </c>
      <c r="E68" s="8"/>
    </row>
    <row r="69" spans="3:5">
      <c r="C69" s="12">
        <v>31</v>
      </c>
      <c r="D69" s="14" t="s">
        <v>143</v>
      </c>
      <c r="E69" s="8">
        <f>Management!E7</f>
        <v>0</v>
      </c>
    </row>
    <row r="70" spans="3:5">
      <c r="C70" s="12">
        <v>32</v>
      </c>
      <c r="D70" s="14" t="s">
        <v>144</v>
      </c>
      <c r="E70" s="8"/>
    </row>
    <row r="71" spans="3:5">
      <c r="D71" s="14" t="s">
        <v>145</v>
      </c>
      <c r="E71" s="8"/>
    </row>
    <row r="72" spans="3:5">
      <c r="C72" s="12">
        <v>33</v>
      </c>
      <c r="D72" s="14" t="s">
        <v>146</v>
      </c>
      <c r="E72" s="8">
        <f>Management!E9</f>
        <v>0</v>
      </c>
    </row>
    <row r="73" spans="3:5">
      <c r="C73" s="12">
        <v>34</v>
      </c>
      <c r="D73" s="14" t="s">
        <v>147</v>
      </c>
      <c r="E73" s="8">
        <f>Management!E10</f>
        <v>0</v>
      </c>
    </row>
    <row r="74" spans="3:5">
      <c r="C74" s="12">
        <v>35</v>
      </c>
      <c r="D74" s="14" t="s">
        <v>148</v>
      </c>
      <c r="E74" s="8">
        <f>Management!E11</f>
        <v>0</v>
      </c>
    </row>
    <row r="75" spans="3:5">
      <c r="D75" s="14" t="s">
        <v>149</v>
      </c>
      <c r="E75" s="8"/>
    </row>
    <row r="76" spans="3:5">
      <c r="C76" s="12">
        <v>36</v>
      </c>
      <c r="D76" s="14" t="s">
        <v>150</v>
      </c>
      <c r="E76" s="8">
        <f>Management!E13</f>
        <v>0</v>
      </c>
    </row>
    <row r="77" spans="3:5">
      <c r="D77" s="14" t="s">
        <v>151</v>
      </c>
      <c r="E77" s="8"/>
    </row>
    <row r="78" spans="3:5">
      <c r="E78" s="8" t="e">
        <f>Management!#REF!</f>
        <v>#REF!</v>
      </c>
    </row>
    <row r="79" spans="3:5">
      <c r="C79" s="12">
        <v>37</v>
      </c>
      <c r="D79" s="14" t="s">
        <v>152</v>
      </c>
      <c r="E79" s="8">
        <f>Management!E15</f>
        <v>0</v>
      </c>
    </row>
    <row r="80" spans="3:5">
      <c r="E80" s="8" t="e">
        <f>Management!#REF!</f>
        <v>#REF!</v>
      </c>
    </row>
    <row r="81" spans="3:5">
      <c r="E81" s="8" t="e">
        <f>Management!#REF!</f>
        <v>#REF!</v>
      </c>
    </row>
    <row r="82" spans="3:5">
      <c r="E82" s="8" t="e">
        <f>Management!#REF!</f>
        <v>#REF!</v>
      </c>
    </row>
    <row r="83" spans="3:5">
      <c r="E83" s="8" t="e">
        <f>Management!#REF!</f>
        <v>#REF!</v>
      </c>
    </row>
    <row r="84" spans="3:5">
      <c r="D84" s="14" t="s">
        <v>153</v>
      </c>
    </row>
    <row r="85" spans="3:5">
      <c r="D85" s="14" t="s">
        <v>154</v>
      </c>
    </row>
    <row r="86" spans="3:5">
      <c r="C86" s="12">
        <v>38</v>
      </c>
      <c r="D86" s="14" t="s">
        <v>155</v>
      </c>
      <c r="E86" s="8">
        <f>Programs!E5</f>
        <v>0</v>
      </c>
    </row>
    <row r="87" spans="3:5">
      <c r="C87" s="12">
        <v>39</v>
      </c>
      <c r="D87" s="14" t="s">
        <v>156</v>
      </c>
      <c r="E87" s="8">
        <f>Programs!E6</f>
        <v>0</v>
      </c>
    </row>
    <row r="88" spans="3:5">
      <c r="D88" s="14" t="s">
        <v>157</v>
      </c>
      <c r="E88" s="8"/>
    </row>
    <row r="89" spans="3:5">
      <c r="C89" s="12">
        <v>41</v>
      </c>
      <c r="D89" s="14" t="s">
        <v>158</v>
      </c>
      <c r="E89" s="8">
        <f>Programs!E9</f>
        <v>0</v>
      </c>
    </row>
    <row r="90" spans="3:5">
      <c r="C90" s="12">
        <v>42</v>
      </c>
      <c r="D90" s="14" t="s">
        <v>159</v>
      </c>
      <c r="E90" s="8">
        <f>Programs!E10</f>
        <v>0</v>
      </c>
    </row>
    <row r="91" spans="3:5">
      <c r="E91" s="8" t="e">
        <f>Programs!#REF!</f>
        <v>#REF!</v>
      </c>
    </row>
    <row r="92" spans="3:5">
      <c r="C92" s="12">
        <v>43</v>
      </c>
      <c r="D92" s="14" t="s">
        <v>160</v>
      </c>
      <c r="E92" s="8">
        <f>Programs!E11</f>
        <v>0</v>
      </c>
    </row>
    <row r="93" spans="3:5">
      <c r="E93" s="8"/>
    </row>
    <row r="94" spans="3:5">
      <c r="E94" s="8"/>
    </row>
    <row r="95" spans="3:5">
      <c r="D95" s="14" t="s">
        <v>161</v>
      </c>
    </row>
    <row r="96" spans="3:5">
      <c r="E96" s="13">
        <f>Programs!E13</f>
        <v>0</v>
      </c>
    </row>
    <row r="97" spans="3:5">
      <c r="C97" s="12">
        <v>44</v>
      </c>
      <c r="D97" s="14" t="s">
        <v>162</v>
      </c>
      <c r="E97" s="13" t="e">
        <f>Programs!#REF!</f>
        <v>#REF!</v>
      </c>
    </row>
    <row r="98" spans="3:5">
      <c r="E98" s="13" t="e">
        <f>Programs!#REF!</f>
        <v>#REF!</v>
      </c>
    </row>
    <row r="99" spans="3:5">
      <c r="D99" s="14" t="s">
        <v>163</v>
      </c>
    </row>
    <row r="100" spans="3:5">
      <c r="C100" s="12">
        <v>45</v>
      </c>
      <c r="D100" s="14" t="s">
        <v>261</v>
      </c>
      <c r="E100" s="13">
        <f>Programs!E15</f>
        <v>0</v>
      </c>
    </row>
    <row r="101" spans="3:5">
      <c r="C101" s="12">
        <v>46</v>
      </c>
      <c r="D101" s="14" t="s">
        <v>164</v>
      </c>
      <c r="E101" s="13">
        <f>Programs!E16</f>
        <v>0</v>
      </c>
    </row>
    <row r="102" spans="3:5">
      <c r="E102" s="13"/>
    </row>
    <row r="103" spans="3:5">
      <c r="D103" s="14" t="s">
        <v>165</v>
      </c>
    </row>
    <row r="104" spans="3:5">
      <c r="C104" s="12">
        <v>47</v>
      </c>
      <c r="D104" s="14" t="s">
        <v>166</v>
      </c>
      <c r="E104" s="13" t="e">
        <f>Programs!#REF!</f>
        <v>#REF!</v>
      </c>
    </row>
    <row r="105" spans="3:5">
      <c r="D105" s="14" t="s">
        <v>167</v>
      </c>
    </row>
    <row r="106" spans="3:5">
      <c r="C106" s="12">
        <v>48</v>
      </c>
      <c r="D106" s="14" t="s">
        <v>168</v>
      </c>
      <c r="E106" s="13">
        <f>Programs!E20</f>
        <v>0</v>
      </c>
    </row>
    <row r="107" spans="3:5">
      <c r="C107" s="12">
        <v>49</v>
      </c>
      <c r="D107" s="14" t="s">
        <v>169</v>
      </c>
      <c r="E107" s="13">
        <f>Programs!E21</f>
        <v>0</v>
      </c>
    </row>
    <row r="108" spans="3:5">
      <c r="C108" s="12">
        <v>50</v>
      </c>
      <c r="D108" s="14" t="s">
        <v>170</v>
      </c>
      <c r="E108" s="13">
        <f>Programs!E22</f>
        <v>0</v>
      </c>
    </row>
    <row r="109" spans="3:5">
      <c r="C109" s="12">
        <v>51</v>
      </c>
      <c r="D109" s="14" t="s">
        <v>171</v>
      </c>
      <c r="E109" s="13">
        <f>Programs!E23</f>
        <v>0</v>
      </c>
    </row>
    <row r="110" spans="3:5">
      <c r="C110" s="12">
        <v>52</v>
      </c>
      <c r="D110" s="14" t="s">
        <v>172</v>
      </c>
      <c r="E110" s="13">
        <f>Programs!E24</f>
        <v>0</v>
      </c>
    </row>
    <row r="111" spans="3:5">
      <c r="C111" s="12">
        <v>53</v>
      </c>
      <c r="D111" s="14" t="s">
        <v>173</v>
      </c>
      <c r="E111" s="13">
        <f>Programs!E25</f>
        <v>0</v>
      </c>
    </row>
    <row r="112" spans="3:5">
      <c r="D112" s="14" t="s">
        <v>174</v>
      </c>
    </row>
    <row r="113" spans="3:5">
      <c r="E113" s="13"/>
    </row>
    <row r="114" spans="3:5">
      <c r="C114" s="12">
        <v>54</v>
      </c>
      <c r="D114" s="14" t="s">
        <v>175</v>
      </c>
      <c r="E114" s="13" t="e">
        <f>Programs!#REF!</f>
        <v>#REF!</v>
      </c>
    </row>
    <row r="115" spans="3:5">
      <c r="D115" s="14" t="s">
        <v>176</v>
      </c>
    </row>
    <row r="116" spans="3:5">
      <c r="D116" s="14" t="s">
        <v>177</v>
      </c>
    </row>
    <row r="117" spans="3:5">
      <c r="D117" s="14" t="s">
        <v>178</v>
      </c>
    </row>
    <row r="118" spans="3:5">
      <c r="C118" s="12">
        <v>55</v>
      </c>
      <c r="D118" s="14" t="s">
        <v>179</v>
      </c>
      <c r="E118" s="13">
        <f>HR!E5</f>
        <v>0</v>
      </c>
    </row>
    <row r="119" spans="3:5">
      <c r="C119" s="12">
        <v>56</v>
      </c>
      <c r="D119" s="14" t="s">
        <v>180</v>
      </c>
      <c r="E119" s="13">
        <f>HR!E6</f>
        <v>0</v>
      </c>
    </row>
    <row r="120" spans="3:5">
      <c r="C120" s="12">
        <v>57</v>
      </c>
      <c r="D120" s="14" t="s">
        <v>181</v>
      </c>
      <c r="E120" s="13">
        <f>HR!E7</f>
        <v>0</v>
      </c>
    </row>
    <row r="121" spans="3:5">
      <c r="C121" s="12">
        <v>58</v>
      </c>
      <c r="D121" s="14" t="s">
        <v>182</v>
      </c>
      <c r="E121" s="13">
        <f>HR!E8</f>
        <v>0</v>
      </c>
    </row>
    <row r="122" spans="3:5">
      <c r="C122" s="12">
        <v>59</v>
      </c>
      <c r="D122" s="14" t="s">
        <v>183</v>
      </c>
      <c r="E122" s="13" t="e">
        <f>HR!#REF!</f>
        <v>#REF!</v>
      </c>
    </row>
    <row r="123" spans="3:5">
      <c r="C123" s="12">
        <v>60</v>
      </c>
      <c r="D123" s="14" t="s">
        <v>184</v>
      </c>
      <c r="E123" s="13"/>
    </row>
    <row r="124" spans="3:5">
      <c r="D124" s="14" t="s">
        <v>185</v>
      </c>
    </row>
    <row r="125" spans="3:5">
      <c r="C125" s="12">
        <v>61</v>
      </c>
      <c r="D125" s="14" t="s">
        <v>186</v>
      </c>
      <c r="E125" s="13">
        <f>HR!E11</f>
        <v>0</v>
      </c>
    </row>
    <row r="126" spans="3:5">
      <c r="E126" s="13" t="e">
        <f>HR!#REF!</f>
        <v>#REF!</v>
      </c>
    </row>
    <row r="127" spans="3:5">
      <c r="E127" s="13" t="e">
        <f>HR!#REF!</f>
        <v>#REF!</v>
      </c>
    </row>
    <row r="128" spans="3:5">
      <c r="E128" s="13" t="e">
        <f>HR!#REF!</f>
        <v>#REF!</v>
      </c>
    </row>
    <row r="129" spans="3:5">
      <c r="E129" s="13"/>
    </row>
    <row r="130" spans="3:5">
      <c r="D130" s="14" t="s">
        <v>187</v>
      </c>
    </row>
    <row r="131" spans="3:5">
      <c r="E131" s="13"/>
    </row>
    <row r="132" spans="3:5">
      <c r="C132" s="12">
        <v>62</v>
      </c>
      <c r="D132" s="14" t="s">
        <v>188</v>
      </c>
      <c r="E132" s="13"/>
    </row>
    <row r="133" spans="3:5">
      <c r="D133" s="14" t="s">
        <v>189</v>
      </c>
    </row>
    <row r="134" spans="3:5">
      <c r="C134" s="12">
        <v>64</v>
      </c>
      <c r="D134" s="14" t="s">
        <v>190</v>
      </c>
    </row>
    <row r="135" spans="3:5">
      <c r="D135" s="14" t="s">
        <v>191</v>
      </c>
    </row>
    <row r="136" spans="3:5">
      <c r="C136" s="12">
        <v>65</v>
      </c>
      <c r="D136" s="14" t="s">
        <v>192</v>
      </c>
    </row>
    <row r="137" spans="3:5">
      <c r="D137" s="14" t="s">
        <v>193</v>
      </c>
    </row>
    <row r="138" spans="3:5">
      <c r="C138" s="12">
        <v>65</v>
      </c>
      <c r="D138" s="14" t="s">
        <v>194</v>
      </c>
    </row>
    <row r="139" spans="3:5">
      <c r="D139" s="14" t="s">
        <v>195</v>
      </c>
    </row>
    <row r="140" spans="3:5">
      <c r="D140" s="14" t="s">
        <v>196</v>
      </c>
    </row>
    <row r="141" spans="3:5">
      <c r="C141" s="12">
        <v>67</v>
      </c>
      <c r="D141" s="14" t="s">
        <v>197</v>
      </c>
    </row>
    <row r="142" spans="3:5">
      <c r="C142" s="12">
        <v>68</v>
      </c>
      <c r="D142" s="14" t="s">
        <v>198</v>
      </c>
    </row>
    <row r="143" spans="3:5">
      <c r="C143" s="12">
        <v>69</v>
      </c>
      <c r="D143" s="14" t="s">
        <v>220</v>
      </c>
    </row>
    <row r="144" spans="3:5">
      <c r="D144" s="14" t="s">
        <v>199</v>
      </c>
    </row>
    <row r="145" spans="3:4">
      <c r="C145" s="12">
        <v>70</v>
      </c>
      <c r="D145" s="14" t="s">
        <v>200</v>
      </c>
    </row>
    <row r="146" spans="3:4">
      <c r="C146" s="12">
        <v>71</v>
      </c>
      <c r="D146" s="14" t="s">
        <v>201</v>
      </c>
    </row>
    <row r="147" spans="3:4">
      <c r="D147" s="14" t="s">
        <v>202</v>
      </c>
    </row>
    <row r="148" spans="3:4">
      <c r="C148" s="12">
        <v>72</v>
      </c>
      <c r="D148" s="14" t="s">
        <v>262</v>
      </c>
    </row>
    <row r="149" spans="3:4">
      <c r="D149" s="14" t="s">
        <v>203</v>
      </c>
    </row>
    <row r="150" spans="3:4">
      <c r="C150" s="12">
        <v>73</v>
      </c>
      <c r="D150" s="14" t="s">
        <v>204</v>
      </c>
    </row>
    <row r="151" spans="3:4">
      <c r="D151" s="14" t="s">
        <v>205</v>
      </c>
    </row>
    <row r="152" spans="3:4">
      <c r="D152" s="15"/>
    </row>
    <row r="153" spans="3:4">
      <c r="C153" s="12">
        <v>74</v>
      </c>
      <c r="D153" s="14" t="s">
        <v>206</v>
      </c>
    </row>
    <row r="157" spans="3:4">
      <c r="D157" s="14" t="s">
        <v>207</v>
      </c>
    </row>
    <row r="159" spans="3:4">
      <c r="C159" s="12">
        <v>75</v>
      </c>
      <c r="D159" s="14" t="s">
        <v>208</v>
      </c>
    </row>
    <row r="160" spans="3:4">
      <c r="C160" s="12">
        <v>76</v>
      </c>
      <c r="D160" s="14" t="s">
        <v>209</v>
      </c>
    </row>
    <row r="162" spans="3:4">
      <c r="C162" s="12">
        <v>77</v>
      </c>
      <c r="D162" s="14" t="s">
        <v>210</v>
      </c>
    </row>
    <row r="163" spans="3:4">
      <c r="C163" s="12">
        <v>78</v>
      </c>
      <c r="D163" s="14" t="s">
        <v>211</v>
      </c>
    </row>
    <row r="165" spans="3:4">
      <c r="C165" s="12">
        <v>79</v>
      </c>
      <c r="D165" s="14" t="s">
        <v>263</v>
      </c>
    </row>
    <row r="166" spans="3:4">
      <c r="C166" s="12">
        <v>82</v>
      </c>
      <c r="D166" s="14" t="s">
        <v>212</v>
      </c>
    </row>
    <row r="167" spans="3:4">
      <c r="D167" s="14" t="s">
        <v>213</v>
      </c>
    </row>
    <row r="168" spans="3:4">
      <c r="C168" s="12">
        <v>83</v>
      </c>
      <c r="D168" s="14" t="s">
        <v>214</v>
      </c>
    </row>
    <row r="169" spans="3:4">
      <c r="C169" s="12">
        <v>84</v>
      </c>
      <c r="D169" s="14" t="s">
        <v>215</v>
      </c>
    </row>
    <row r="171" spans="3:4">
      <c r="C171" s="12">
        <v>86</v>
      </c>
      <c r="D171" s="14" t="s">
        <v>216</v>
      </c>
    </row>
    <row r="173" spans="3:4">
      <c r="D173" s="14" t="s">
        <v>217</v>
      </c>
    </row>
    <row r="174" spans="3:4">
      <c r="C174" s="12">
        <v>87</v>
      </c>
      <c r="D174" s="14" t="s">
        <v>218</v>
      </c>
    </row>
    <row r="175" spans="3:4">
      <c r="C175" s="12">
        <v>88</v>
      </c>
      <c r="D175" s="14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1:D7"/>
  <sheetViews>
    <sheetView rightToLeft="1" view="pageBreakPreview" zoomScaleNormal="100" zoomScaleSheetLayoutView="100" workbookViewId="0">
      <selection activeCell="C3" sqref="C3"/>
    </sheetView>
  </sheetViews>
  <sheetFormatPr defaultColWidth="9.140625" defaultRowHeight="23.25"/>
  <cols>
    <col min="1" max="1" width="4.7109375" style="16" customWidth="1"/>
    <col min="2" max="2" width="80.7109375" style="2" customWidth="1"/>
    <col min="3" max="3" width="13.28515625" style="2" customWidth="1"/>
    <col min="4" max="4" width="49.85546875" style="2" customWidth="1"/>
    <col min="5" max="16384" width="9.140625" style="2"/>
  </cols>
  <sheetData>
    <row r="1" spans="1:4" ht="35.1" customHeight="1" thickBot="1">
      <c r="A1" s="280" t="s">
        <v>232</v>
      </c>
      <c r="B1" s="281"/>
      <c r="C1" s="282"/>
    </row>
    <row r="2" spans="1:4" ht="35.1" customHeight="1" thickBot="1">
      <c r="A2" s="26" t="s">
        <v>84</v>
      </c>
      <c r="B2" s="27" t="s">
        <v>43</v>
      </c>
      <c r="C2" s="28" t="s">
        <v>296</v>
      </c>
    </row>
    <row r="3" spans="1:4" ht="24.95" customHeight="1">
      <c r="A3" s="20">
        <v>1</v>
      </c>
      <c r="B3" s="6" t="s">
        <v>273</v>
      </c>
      <c r="C3" s="181"/>
      <c r="D3" s="17"/>
    </row>
    <row r="4" spans="1:4" ht="24.95" customHeight="1">
      <c r="A4" s="21">
        <v>2</v>
      </c>
      <c r="B4" s="4" t="s">
        <v>274</v>
      </c>
      <c r="C4" s="182"/>
      <c r="D4" s="17"/>
    </row>
    <row r="5" spans="1:4" ht="24.95" customHeight="1">
      <c r="A5" s="21">
        <v>3</v>
      </c>
      <c r="B5" s="4" t="s">
        <v>259</v>
      </c>
      <c r="C5" s="182"/>
      <c r="D5" s="17"/>
    </row>
    <row r="6" spans="1:4" ht="24.95" customHeight="1">
      <c r="A6" s="21">
        <v>4</v>
      </c>
      <c r="B6" s="4" t="s">
        <v>353</v>
      </c>
      <c r="C6" s="182"/>
    </row>
    <row r="7" spans="1:4" ht="24.95" customHeight="1" thickBot="1">
      <c r="A7" s="22">
        <v>5</v>
      </c>
      <c r="B7" s="5" t="s">
        <v>83</v>
      </c>
      <c r="C7" s="183"/>
    </row>
  </sheetData>
  <sheetProtection password="EC19" sheet="1" objects="1" scenarios="1"/>
  <protectedRanges>
    <protectedRange sqref="C3:C7" name="Range1"/>
  </protectedRanges>
  <mergeCells count="1">
    <mergeCell ref="A1:C1"/>
  </mergeCells>
  <pageMargins left="0.7" right="0.7" top="0.75" bottom="0.75" header="0.3" footer="0.3"/>
  <pageSetup paperSize="9" scale="70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M46"/>
  <sheetViews>
    <sheetView rightToLeft="1" view="pageBreakPreview" topLeftCell="B1" zoomScaleNormal="100" zoomScaleSheetLayoutView="100" workbookViewId="0">
      <selection activeCell="B17" sqref="B17:E17"/>
    </sheetView>
  </sheetViews>
  <sheetFormatPr defaultColWidth="9.140625" defaultRowHeight="23.25"/>
  <cols>
    <col min="1" max="3" width="4.7109375" style="2" customWidth="1"/>
    <col min="4" max="4" width="80.7109375" style="2" customWidth="1"/>
    <col min="5" max="5" width="10.7109375" style="3" customWidth="1"/>
    <col min="6" max="9" width="8.7109375" style="3" customWidth="1"/>
    <col min="10" max="10" width="20.7109375" style="23" customWidth="1"/>
    <col min="11" max="16384" width="9.140625" style="2"/>
  </cols>
  <sheetData>
    <row r="1" spans="1:13" ht="35.1" customHeight="1" thickBot="1">
      <c r="A1" s="294" t="s">
        <v>86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3" ht="35.1" customHeight="1" thickBot="1">
      <c r="A2" s="49"/>
      <c r="B2" s="50"/>
      <c r="C2" s="45" t="s">
        <v>84</v>
      </c>
      <c r="D2" s="51" t="s">
        <v>43</v>
      </c>
      <c r="E2" s="33" t="s">
        <v>85</v>
      </c>
      <c r="F2" s="52" t="s">
        <v>268</v>
      </c>
      <c r="G2" s="53" t="s">
        <v>267</v>
      </c>
      <c r="H2" s="53" t="s">
        <v>269</v>
      </c>
      <c r="I2" s="53" t="s">
        <v>271</v>
      </c>
      <c r="J2" s="46" t="s">
        <v>270</v>
      </c>
    </row>
    <row r="3" spans="1:13" ht="24.95" customHeight="1" thickBot="1">
      <c r="A3" s="292" t="s">
        <v>292</v>
      </c>
      <c r="B3" s="293"/>
      <c r="C3" s="293"/>
      <c r="D3" s="293"/>
      <c r="E3" s="293"/>
      <c r="F3" s="38"/>
      <c r="G3" s="39"/>
      <c r="H3" s="39"/>
      <c r="I3" s="40"/>
      <c r="J3" s="24"/>
    </row>
    <row r="4" spans="1:13" ht="24.95" customHeight="1" thickBot="1">
      <c r="A4" s="156"/>
      <c r="B4" s="285" t="s">
        <v>62</v>
      </c>
      <c r="C4" s="286"/>
      <c r="D4" s="286"/>
      <c r="E4" s="287"/>
      <c r="F4" s="41"/>
      <c r="G4" s="36"/>
      <c r="H4" s="36"/>
      <c r="I4" s="42"/>
      <c r="J4" s="25"/>
    </row>
    <row r="5" spans="1:13" ht="24.95" customHeight="1" thickBot="1">
      <c r="A5" s="141"/>
      <c r="B5" s="142"/>
      <c r="C5" s="35">
        <v>1</v>
      </c>
      <c r="D5" s="146" t="s">
        <v>308</v>
      </c>
      <c r="E5" s="49"/>
      <c r="F5" s="41">
        <v>3</v>
      </c>
      <c r="G5" s="36">
        <v>2</v>
      </c>
      <c r="H5" s="36">
        <f>F5*G5</f>
        <v>6</v>
      </c>
      <c r="I5" s="42">
        <f>E5*G5</f>
        <v>0</v>
      </c>
      <c r="J5" s="25" t="s">
        <v>282</v>
      </c>
    </row>
    <row r="6" spans="1:13" ht="24.95" customHeight="1" thickBot="1">
      <c r="A6" s="141"/>
      <c r="B6" s="288" t="s">
        <v>47</v>
      </c>
      <c r="C6" s="289"/>
      <c r="D6" s="289"/>
      <c r="E6" s="290"/>
      <c r="F6" s="41"/>
      <c r="G6" s="36"/>
      <c r="H6" s="36"/>
      <c r="I6" s="42"/>
      <c r="J6" s="25"/>
    </row>
    <row r="7" spans="1:13" ht="24.95" customHeight="1" thickBot="1">
      <c r="A7" s="141"/>
      <c r="B7" s="142"/>
      <c r="C7" s="36">
        <v>2</v>
      </c>
      <c r="D7" s="147" t="s">
        <v>309</v>
      </c>
      <c r="E7" s="49"/>
      <c r="F7" s="41">
        <v>6</v>
      </c>
      <c r="G7" s="36">
        <v>2</v>
      </c>
      <c r="H7" s="36">
        <f t="shared" ref="H7:H45" si="0">F7*G7</f>
        <v>12</v>
      </c>
      <c r="I7" s="42">
        <f t="shared" ref="I7:I46" si="1">E7*G7</f>
        <v>0</v>
      </c>
      <c r="J7" s="25" t="s">
        <v>282</v>
      </c>
    </row>
    <row r="8" spans="1:13" ht="24.95" customHeight="1" thickBot="1">
      <c r="A8" s="141"/>
      <c r="B8" s="288" t="s">
        <v>231</v>
      </c>
      <c r="C8" s="289"/>
      <c r="D8" s="289"/>
      <c r="E8" s="291"/>
      <c r="F8" s="41"/>
      <c r="G8" s="36"/>
      <c r="H8" s="36"/>
      <c r="I8" s="42"/>
      <c r="J8" s="25"/>
    </row>
    <row r="9" spans="1:13" ht="24.95" customHeight="1" thickBot="1">
      <c r="A9" s="141"/>
      <c r="B9" s="142"/>
      <c r="C9" s="64">
        <v>3</v>
      </c>
      <c r="D9" s="148" t="s">
        <v>95</v>
      </c>
      <c r="E9" s="49"/>
      <c r="F9" s="41">
        <v>3</v>
      </c>
      <c r="G9" s="36">
        <v>2</v>
      </c>
      <c r="H9" s="36">
        <f t="shared" si="0"/>
        <v>6</v>
      </c>
      <c r="I9" s="42">
        <f t="shared" si="1"/>
        <v>0</v>
      </c>
      <c r="J9" s="25" t="s">
        <v>282</v>
      </c>
    </row>
    <row r="10" spans="1:13" ht="24.95" customHeight="1" thickBot="1">
      <c r="A10" s="141"/>
      <c r="B10" s="288" t="s">
        <v>288</v>
      </c>
      <c r="C10" s="289"/>
      <c r="D10" s="289"/>
      <c r="E10" s="289"/>
      <c r="F10" s="41"/>
      <c r="G10" s="36"/>
      <c r="H10" s="36"/>
      <c r="I10" s="42"/>
      <c r="J10" s="25"/>
    </row>
    <row r="11" spans="1:13" ht="24.95" customHeight="1" thickBot="1">
      <c r="A11" s="141"/>
      <c r="B11" s="142"/>
      <c r="C11" s="64">
        <v>4</v>
      </c>
      <c r="D11" s="148" t="s">
        <v>289</v>
      </c>
      <c r="E11" s="49"/>
      <c r="F11" s="41">
        <v>3</v>
      </c>
      <c r="G11" s="36">
        <v>2</v>
      </c>
      <c r="H11" s="36">
        <f t="shared" ref="H11" si="2">F11*G11</f>
        <v>6</v>
      </c>
      <c r="I11" s="42">
        <f t="shared" si="1"/>
        <v>0</v>
      </c>
      <c r="J11" s="25" t="s">
        <v>283</v>
      </c>
    </row>
    <row r="12" spans="1:13" ht="24.95" customHeight="1" thickBot="1">
      <c r="A12" s="283" t="s">
        <v>29</v>
      </c>
      <c r="B12" s="284"/>
      <c r="C12" s="284"/>
      <c r="D12" s="284"/>
      <c r="E12" s="284"/>
      <c r="F12" s="41"/>
      <c r="G12" s="36"/>
      <c r="H12" s="36"/>
      <c r="I12" s="42"/>
      <c r="J12" s="25"/>
      <c r="M12" s="32"/>
    </row>
    <row r="13" spans="1:13" ht="24.95" customHeight="1" thickBot="1">
      <c r="A13" s="141"/>
      <c r="B13" s="288" t="s">
        <v>28</v>
      </c>
      <c r="C13" s="289"/>
      <c r="D13" s="289"/>
      <c r="E13" s="289"/>
      <c r="F13" s="41"/>
      <c r="G13" s="36"/>
      <c r="H13" s="36"/>
      <c r="I13" s="42"/>
      <c r="J13" s="25"/>
    </row>
    <row r="14" spans="1:13" ht="24.95" customHeight="1" thickBot="1">
      <c r="A14" s="141"/>
      <c r="B14" s="142"/>
      <c r="C14" s="36">
        <v>5</v>
      </c>
      <c r="D14" s="147" t="s">
        <v>30</v>
      </c>
      <c r="E14" s="49"/>
      <c r="F14" s="41">
        <v>4</v>
      </c>
      <c r="G14" s="36">
        <v>0.5</v>
      </c>
      <c r="H14" s="36">
        <f t="shared" si="0"/>
        <v>2</v>
      </c>
      <c r="I14" s="42">
        <f>E14*G14</f>
        <v>0</v>
      </c>
      <c r="J14" s="25" t="s">
        <v>283</v>
      </c>
    </row>
    <row r="15" spans="1:13" ht="24.95" customHeight="1" thickBot="1">
      <c r="A15" s="141"/>
      <c r="B15" s="288" t="s">
        <v>48</v>
      </c>
      <c r="C15" s="289"/>
      <c r="D15" s="289"/>
      <c r="E15" s="289"/>
      <c r="F15" s="41"/>
      <c r="G15" s="36"/>
      <c r="H15" s="36"/>
      <c r="I15" s="42"/>
      <c r="J15" s="25"/>
    </row>
    <row r="16" spans="1:13" ht="24.95" customHeight="1" thickBot="1">
      <c r="A16" s="141"/>
      <c r="B16" s="142"/>
      <c r="C16" s="36">
        <v>6</v>
      </c>
      <c r="D16" s="147" t="s">
        <v>30</v>
      </c>
      <c r="E16" s="49"/>
      <c r="F16" s="41">
        <v>4</v>
      </c>
      <c r="G16" s="36">
        <v>0.5</v>
      </c>
      <c r="H16" s="36">
        <f t="shared" si="0"/>
        <v>2</v>
      </c>
      <c r="I16" s="42">
        <f t="shared" si="1"/>
        <v>0</v>
      </c>
      <c r="J16" s="25" t="s">
        <v>283</v>
      </c>
    </row>
    <row r="17" spans="1:12" ht="24.95" customHeight="1" thickBot="1">
      <c r="A17" s="141"/>
      <c r="B17" s="288" t="s">
        <v>49</v>
      </c>
      <c r="C17" s="289"/>
      <c r="D17" s="289"/>
      <c r="E17" s="289"/>
      <c r="F17" s="41"/>
      <c r="G17" s="36"/>
      <c r="H17" s="36"/>
      <c r="I17" s="42"/>
      <c r="J17" s="25"/>
    </row>
    <row r="18" spans="1:12" ht="24.95" customHeight="1" thickBot="1">
      <c r="A18" s="141"/>
      <c r="B18" s="142"/>
      <c r="C18" s="36">
        <v>7</v>
      </c>
      <c r="D18" s="147" t="s">
        <v>30</v>
      </c>
      <c r="E18" s="49"/>
      <c r="F18" s="41">
        <v>4</v>
      </c>
      <c r="G18" s="36">
        <v>0.5</v>
      </c>
      <c r="H18" s="36">
        <f t="shared" si="0"/>
        <v>2</v>
      </c>
      <c r="I18" s="42">
        <f t="shared" si="1"/>
        <v>0</v>
      </c>
      <c r="J18" s="25" t="s">
        <v>283</v>
      </c>
    </row>
    <row r="19" spans="1:12" ht="24.95" customHeight="1" thickBot="1">
      <c r="A19" s="141"/>
      <c r="B19" s="288" t="s">
        <v>50</v>
      </c>
      <c r="C19" s="289"/>
      <c r="D19" s="289"/>
      <c r="E19" s="289"/>
      <c r="F19" s="41"/>
      <c r="G19" s="36"/>
      <c r="H19" s="36"/>
      <c r="I19" s="42"/>
      <c r="J19" s="25"/>
    </row>
    <row r="20" spans="1:12" ht="24.95" customHeight="1" thickBot="1">
      <c r="A20" s="141"/>
      <c r="B20" s="142"/>
      <c r="C20" s="36">
        <v>8</v>
      </c>
      <c r="D20" s="147" t="s">
        <v>30</v>
      </c>
      <c r="E20" s="49"/>
      <c r="F20" s="41">
        <v>4</v>
      </c>
      <c r="G20" s="36">
        <v>0.5</v>
      </c>
      <c r="H20" s="36">
        <f t="shared" si="0"/>
        <v>2</v>
      </c>
      <c r="I20" s="42">
        <f t="shared" si="1"/>
        <v>0</v>
      </c>
      <c r="J20" s="25" t="s">
        <v>284</v>
      </c>
    </row>
    <row r="21" spans="1:12" ht="24.95" customHeight="1" thickBot="1">
      <c r="A21" s="141"/>
      <c r="B21" s="288" t="s">
        <v>51</v>
      </c>
      <c r="C21" s="289"/>
      <c r="D21" s="289"/>
      <c r="E21" s="289"/>
      <c r="F21" s="41"/>
      <c r="G21" s="36"/>
      <c r="H21" s="36"/>
      <c r="I21" s="42"/>
      <c r="J21" s="25"/>
    </row>
    <row r="22" spans="1:12" ht="24.95" customHeight="1" thickBot="1">
      <c r="A22" s="141"/>
      <c r="B22" s="142"/>
      <c r="C22" s="36">
        <v>9</v>
      </c>
      <c r="D22" s="147" t="s">
        <v>30</v>
      </c>
      <c r="E22" s="49"/>
      <c r="F22" s="41">
        <v>4</v>
      </c>
      <c r="G22" s="36">
        <v>0.5</v>
      </c>
      <c r="H22" s="36">
        <f t="shared" si="0"/>
        <v>2</v>
      </c>
      <c r="I22" s="42">
        <f t="shared" si="1"/>
        <v>0</v>
      </c>
      <c r="J22" s="25" t="s">
        <v>284</v>
      </c>
    </row>
    <row r="23" spans="1:12" ht="24.95" customHeight="1" thickBot="1">
      <c r="A23" s="141"/>
      <c r="B23" s="288" t="s">
        <v>52</v>
      </c>
      <c r="C23" s="289"/>
      <c r="D23" s="289"/>
      <c r="E23" s="289"/>
      <c r="F23" s="41"/>
      <c r="G23" s="36"/>
      <c r="H23" s="36"/>
      <c r="I23" s="42"/>
      <c r="J23" s="25"/>
    </row>
    <row r="24" spans="1:12" ht="24.95" customHeight="1" thickBot="1">
      <c r="A24" s="141"/>
      <c r="B24" s="142"/>
      <c r="C24" s="36">
        <v>10</v>
      </c>
      <c r="D24" s="147" t="s">
        <v>30</v>
      </c>
      <c r="E24" s="49"/>
      <c r="F24" s="41">
        <v>4</v>
      </c>
      <c r="G24" s="36">
        <v>0.5</v>
      </c>
      <c r="H24" s="36">
        <f t="shared" si="0"/>
        <v>2</v>
      </c>
      <c r="I24" s="42">
        <f t="shared" si="1"/>
        <v>0</v>
      </c>
      <c r="J24" s="25" t="s">
        <v>283</v>
      </c>
    </row>
    <row r="25" spans="1:12" ht="24.95" customHeight="1" thickBot="1">
      <c r="A25" s="141"/>
      <c r="B25" s="288" t="s">
        <v>53</v>
      </c>
      <c r="C25" s="289"/>
      <c r="D25" s="289"/>
      <c r="E25" s="289"/>
      <c r="F25" s="41"/>
      <c r="G25" s="36"/>
      <c r="H25" s="36"/>
      <c r="I25" s="42"/>
      <c r="J25" s="25"/>
    </row>
    <row r="26" spans="1:12" ht="24.95" customHeight="1" thickBot="1">
      <c r="A26" s="158"/>
      <c r="B26" s="157"/>
      <c r="C26" s="44">
        <v>11</v>
      </c>
      <c r="D26" s="144" t="s">
        <v>30</v>
      </c>
      <c r="E26" s="49"/>
      <c r="F26" s="194">
        <v>4</v>
      </c>
      <c r="G26" s="44">
        <v>0.5</v>
      </c>
      <c r="H26" s="44">
        <f t="shared" si="0"/>
        <v>2</v>
      </c>
      <c r="I26" s="195">
        <f t="shared" si="1"/>
        <v>0</v>
      </c>
      <c r="J26" s="30" t="s">
        <v>283</v>
      </c>
    </row>
    <row r="27" spans="1:12" ht="24.95" customHeight="1" thickBot="1">
      <c r="A27" s="297" t="s">
        <v>31</v>
      </c>
      <c r="B27" s="298"/>
      <c r="C27" s="298"/>
      <c r="D27" s="298"/>
      <c r="E27" s="298"/>
      <c r="F27" s="47"/>
      <c r="G27" s="35"/>
      <c r="H27" s="35"/>
      <c r="I27" s="54"/>
      <c r="J27" s="48"/>
    </row>
    <row r="28" spans="1:12" ht="24.95" customHeight="1">
      <c r="A28" s="141"/>
      <c r="B28" s="142"/>
      <c r="C28" s="35">
        <f>C26+1</f>
        <v>12</v>
      </c>
      <c r="D28" s="146" t="s">
        <v>354</v>
      </c>
      <c r="E28" s="139"/>
      <c r="F28" s="41">
        <v>3</v>
      </c>
      <c r="G28" s="36">
        <v>2</v>
      </c>
      <c r="H28" s="36">
        <f t="shared" si="0"/>
        <v>6</v>
      </c>
      <c r="I28" s="42">
        <f t="shared" si="1"/>
        <v>0</v>
      </c>
      <c r="J28" s="25" t="s">
        <v>285</v>
      </c>
    </row>
    <row r="29" spans="1:12" ht="24.95" customHeight="1">
      <c r="A29" s="141"/>
      <c r="B29" s="142"/>
      <c r="C29" s="36">
        <f>C28+1</f>
        <v>13</v>
      </c>
      <c r="D29" s="147" t="s">
        <v>311</v>
      </c>
      <c r="E29" s="165"/>
      <c r="F29" s="41">
        <v>6</v>
      </c>
      <c r="G29" s="36">
        <v>1</v>
      </c>
      <c r="H29" s="36">
        <f t="shared" si="0"/>
        <v>6</v>
      </c>
      <c r="I29" s="42">
        <f t="shared" si="1"/>
        <v>0</v>
      </c>
      <c r="J29" s="25" t="s">
        <v>221</v>
      </c>
    </row>
    <row r="30" spans="1:12" ht="24.95" customHeight="1">
      <c r="A30" s="141"/>
      <c r="B30" s="142"/>
      <c r="C30" s="36">
        <f t="shared" ref="C30" si="3">C29+1</f>
        <v>14</v>
      </c>
      <c r="D30" s="147" t="s">
        <v>32</v>
      </c>
      <c r="E30" s="165"/>
      <c r="F30" s="41">
        <v>5</v>
      </c>
      <c r="G30" s="36">
        <v>1</v>
      </c>
      <c r="H30" s="36">
        <f t="shared" si="0"/>
        <v>5</v>
      </c>
      <c r="I30" s="42">
        <f t="shared" si="1"/>
        <v>0</v>
      </c>
      <c r="J30" s="25" t="s">
        <v>229</v>
      </c>
      <c r="L30" s="31"/>
    </row>
    <row r="31" spans="1:12" ht="24.95" customHeight="1" thickBot="1">
      <c r="A31" s="141"/>
      <c r="B31" s="142"/>
      <c r="C31" s="36">
        <f>C30+1</f>
        <v>15</v>
      </c>
      <c r="D31" s="147" t="s">
        <v>33</v>
      </c>
      <c r="E31" s="140"/>
      <c r="F31" s="41">
        <v>4</v>
      </c>
      <c r="G31" s="36">
        <v>2</v>
      </c>
      <c r="H31" s="36">
        <f t="shared" si="0"/>
        <v>8</v>
      </c>
      <c r="I31" s="42">
        <f t="shared" si="1"/>
        <v>0</v>
      </c>
      <c r="J31" s="25" t="s">
        <v>221</v>
      </c>
    </row>
    <row r="32" spans="1:12" ht="24.95" customHeight="1" thickBot="1">
      <c r="A32" s="283" t="s">
        <v>54</v>
      </c>
      <c r="B32" s="284"/>
      <c r="C32" s="284"/>
      <c r="D32" s="284"/>
      <c r="E32" s="284"/>
      <c r="F32" s="41"/>
      <c r="G32" s="36"/>
      <c r="H32" s="36"/>
      <c r="I32" s="42"/>
      <c r="J32" s="25"/>
    </row>
    <row r="33" spans="1:10" ht="24.95" customHeight="1">
      <c r="A33" s="141"/>
      <c r="B33" s="142"/>
      <c r="C33" s="36">
        <f>C31+1</f>
        <v>16</v>
      </c>
      <c r="D33" s="147" t="s">
        <v>234</v>
      </c>
      <c r="E33" s="139"/>
      <c r="F33" s="41">
        <v>5</v>
      </c>
      <c r="G33" s="36">
        <v>3</v>
      </c>
      <c r="H33" s="36">
        <f t="shared" si="0"/>
        <v>15</v>
      </c>
      <c r="I33" s="42">
        <f t="shared" si="1"/>
        <v>0</v>
      </c>
      <c r="J33" s="29" t="s">
        <v>229</v>
      </c>
    </row>
    <row r="34" spans="1:10" ht="24.95" customHeight="1">
      <c r="A34" s="141"/>
      <c r="B34" s="142"/>
      <c r="C34" s="36">
        <f>C33+1</f>
        <v>17</v>
      </c>
      <c r="D34" s="147" t="s">
        <v>55</v>
      </c>
      <c r="E34" s="165"/>
      <c r="F34" s="41">
        <v>4</v>
      </c>
      <c r="G34" s="36">
        <v>3</v>
      </c>
      <c r="H34" s="36">
        <f t="shared" si="0"/>
        <v>12</v>
      </c>
      <c r="I34" s="42">
        <f t="shared" si="1"/>
        <v>0</v>
      </c>
      <c r="J34" s="29" t="s">
        <v>221</v>
      </c>
    </row>
    <row r="35" spans="1:10" ht="24.95" customHeight="1">
      <c r="A35" s="141"/>
      <c r="B35" s="142"/>
      <c r="C35" s="36">
        <f>C34+1</f>
        <v>18</v>
      </c>
      <c r="D35" s="147" t="s">
        <v>235</v>
      </c>
      <c r="E35" s="165"/>
      <c r="F35" s="41">
        <v>5</v>
      </c>
      <c r="G35" s="36">
        <v>3</v>
      </c>
      <c r="H35" s="36">
        <f t="shared" si="0"/>
        <v>15</v>
      </c>
      <c r="I35" s="42">
        <f t="shared" si="1"/>
        <v>0</v>
      </c>
      <c r="J35" s="25" t="s">
        <v>221</v>
      </c>
    </row>
    <row r="36" spans="1:10" ht="24.95" customHeight="1">
      <c r="A36" s="141"/>
      <c r="B36" s="142"/>
      <c r="C36" s="36">
        <f>C35+1</f>
        <v>19</v>
      </c>
      <c r="D36" s="147" t="s">
        <v>264</v>
      </c>
      <c r="E36" s="165"/>
      <c r="F36" s="41">
        <v>3</v>
      </c>
      <c r="G36" s="36">
        <v>4</v>
      </c>
      <c r="H36" s="36">
        <f>F36*G36</f>
        <v>12</v>
      </c>
      <c r="I36" s="42">
        <f t="shared" si="1"/>
        <v>0</v>
      </c>
      <c r="J36" s="29" t="s">
        <v>39</v>
      </c>
    </row>
    <row r="37" spans="1:10" ht="24.95" customHeight="1">
      <c r="A37" s="141"/>
      <c r="B37" s="142"/>
      <c r="C37" s="36">
        <f>C36+1</f>
        <v>20</v>
      </c>
      <c r="D37" s="147" t="s">
        <v>291</v>
      </c>
      <c r="E37" s="165"/>
      <c r="F37" s="41">
        <v>3</v>
      </c>
      <c r="G37" s="36">
        <v>3</v>
      </c>
      <c r="H37" s="36">
        <f t="shared" si="0"/>
        <v>9</v>
      </c>
      <c r="I37" s="42">
        <f t="shared" si="1"/>
        <v>0</v>
      </c>
      <c r="J37" s="25" t="s">
        <v>221</v>
      </c>
    </row>
    <row r="38" spans="1:10" ht="24.95" customHeight="1" thickBot="1">
      <c r="A38" s="141"/>
      <c r="B38" s="142"/>
      <c r="C38" s="36">
        <f>C37+1</f>
        <v>21</v>
      </c>
      <c r="D38" s="147" t="s">
        <v>275</v>
      </c>
      <c r="E38" s="140"/>
      <c r="F38" s="41">
        <v>5</v>
      </c>
      <c r="G38" s="36">
        <v>2</v>
      </c>
      <c r="H38" s="36">
        <f t="shared" si="0"/>
        <v>10</v>
      </c>
      <c r="I38" s="42">
        <f t="shared" si="1"/>
        <v>0</v>
      </c>
      <c r="J38" s="25" t="s">
        <v>221</v>
      </c>
    </row>
    <row r="39" spans="1:10" ht="24.95" customHeight="1" thickBot="1">
      <c r="A39" s="283" t="s">
        <v>34</v>
      </c>
      <c r="B39" s="284"/>
      <c r="C39" s="284"/>
      <c r="D39" s="284"/>
      <c r="E39" s="284"/>
      <c r="F39" s="41"/>
      <c r="G39" s="36"/>
      <c r="H39" s="36"/>
      <c r="I39" s="42"/>
      <c r="J39" s="25"/>
    </row>
    <row r="40" spans="1:10" ht="24.95" customHeight="1">
      <c r="A40" s="141"/>
      <c r="B40" s="142"/>
      <c r="C40" s="36">
        <f>C38+1</f>
        <v>22</v>
      </c>
      <c r="D40" s="147" t="s">
        <v>37</v>
      </c>
      <c r="E40" s="139"/>
      <c r="F40" s="41">
        <v>4</v>
      </c>
      <c r="G40" s="36">
        <v>4</v>
      </c>
      <c r="H40" s="36">
        <f t="shared" si="0"/>
        <v>16</v>
      </c>
      <c r="I40" s="42">
        <f t="shared" si="1"/>
        <v>0</v>
      </c>
      <c r="J40" s="25" t="s">
        <v>39</v>
      </c>
    </row>
    <row r="41" spans="1:10" ht="24.95" customHeight="1">
      <c r="A41" s="141"/>
      <c r="B41" s="142"/>
      <c r="C41" s="36">
        <f>C40+1</f>
        <v>23</v>
      </c>
      <c r="D41" s="147" t="s">
        <v>355</v>
      </c>
      <c r="E41" s="165"/>
      <c r="F41" s="41">
        <v>3</v>
      </c>
      <c r="G41" s="36">
        <v>4</v>
      </c>
      <c r="H41" s="36">
        <f t="shared" si="0"/>
        <v>12</v>
      </c>
      <c r="I41" s="42">
        <f t="shared" si="1"/>
        <v>0</v>
      </c>
      <c r="J41" s="25" t="s">
        <v>290</v>
      </c>
    </row>
    <row r="42" spans="1:10" ht="24.95" customHeight="1">
      <c r="A42" s="141"/>
      <c r="B42" s="142"/>
      <c r="C42" s="36">
        <f t="shared" ref="C42:C43" si="4">C41+1</f>
        <v>24</v>
      </c>
      <c r="D42" s="147" t="s">
        <v>35</v>
      </c>
      <c r="E42" s="165"/>
      <c r="F42" s="41">
        <v>4</v>
      </c>
      <c r="G42" s="36">
        <v>4</v>
      </c>
      <c r="H42" s="36">
        <f t="shared" si="0"/>
        <v>16</v>
      </c>
      <c r="I42" s="42">
        <f t="shared" si="1"/>
        <v>0</v>
      </c>
      <c r="J42" s="29" t="s">
        <v>39</v>
      </c>
    </row>
    <row r="43" spans="1:10" ht="24.95" customHeight="1" thickBot="1">
      <c r="A43" s="141"/>
      <c r="B43" s="142"/>
      <c r="C43" s="36">
        <f t="shared" si="4"/>
        <v>25</v>
      </c>
      <c r="D43" s="147" t="s">
        <v>36</v>
      </c>
      <c r="E43" s="140"/>
      <c r="F43" s="41">
        <v>3</v>
      </c>
      <c r="G43" s="36">
        <v>5</v>
      </c>
      <c r="H43" s="36">
        <f t="shared" si="0"/>
        <v>15</v>
      </c>
      <c r="I43" s="42">
        <f t="shared" si="1"/>
        <v>0</v>
      </c>
      <c r="J43" s="29" t="s">
        <v>39</v>
      </c>
    </row>
    <row r="44" spans="1:10" ht="24.95" customHeight="1" thickBot="1">
      <c r="A44" s="283" t="s">
        <v>61</v>
      </c>
      <c r="B44" s="284"/>
      <c r="C44" s="284"/>
      <c r="D44" s="284"/>
      <c r="E44" s="284"/>
      <c r="F44" s="41"/>
      <c r="G44" s="36"/>
      <c r="H44" s="36"/>
      <c r="I44" s="42"/>
      <c r="J44" s="25"/>
    </row>
    <row r="45" spans="1:10" ht="24.95" customHeight="1">
      <c r="A45" s="141"/>
      <c r="B45" s="142"/>
      <c r="C45" s="36">
        <f>C43+1</f>
        <v>26</v>
      </c>
      <c r="D45" s="147" t="s">
        <v>265</v>
      </c>
      <c r="E45" s="139"/>
      <c r="F45" s="41">
        <v>3</v>
      </c>
      <c r="G45" s="36">
        <v>4</v>
      </c>
      <c r="H45" s="36">
        <f t="shared" si="0"/>
        <v>12</v>
      </c>
      <c r="I45" s="42">
        <f t="shared" si="1"/>
        <v>0</v>
      </c>
      <c r="J45" s="25" t="s">
        <v>287</v>
      </c>
    </row>
    <row r="46" spans="1:10" ht="24.95" customHeight="1" thickBot="1">
      <c r="A46" s="158"/>
      <c r="B46" s="157"/>
      <c r="C46" s="44">
        <v>27</v>
      </c>
      <c r="D46" s="144" t="s">
        <v>310</v>
      </c>
      <c r="E46" s="140"/>
      <c r="F46" s="194">
        <v>4</v>
      </c>
      <c r="G46" s="44">
        <v>3</v>
      </c>
      <c r="H46" s="44">
        <f>F46*G46</f>
        <v>12</v>
      </c>
      <c r="I46" s="195">
        <f t="shared" si="1"/>
        <v>0</v>
      </c>
      <c r="J46" s="30" t="s">
        <v>224</v>
      </c>
    </row>
  </sheetData>
  <sheetProtection password="EC19" sheet="1" objects="1" scenarios="1"/>
  <protectedRanges>
    <protectedRange sqref="E5 E7 E9 E14 E16 E18 E20 E22 E24 E26 E28:E31 E33:E38 E40:E43 E45:E46 E11" name="Range1"/>
  </protectedRanges>
  <mergeCells count="18">
    <mergeCell ref="A3:E3"/>
    <mergeCell ref="A12:E12"/>
    <mergeCell ref="B10:E10"/>
    <mergeCell ref="A1:J1"/>
    <mergeCell ref="A27:E27"/>
    <mergeCell ref="A32:E32"/>
    <mergeCell ref="A39:E39"/>
    <mergeCell ref="A44:E44"/>
    <mergeCell ref="B4:E4"/>
    <mergeCell ref="B6:E6"/>
    <mergeCell ref="B8:E8"/>
    <mergeCell ref="B13:E13"/>
    <mergeCell ref="B15:E15"/>
    <mergeCell ref="B19:E19"/>
    <mergeCell ref="B17:E17"/>
    <mergeCell ref="B25:E25"/>
    <mergeCell ref="B21:E21"/>
    <mergeCell ref="B23:E23"/>
  </mergeCells>
  <dataValidations count="4">
    <dataValidation type="whole" operator="lessThanOrEqual" allowBlank="1" showInputMessage="1" showErrorMessage="1" sqref="E5 E9 E11 E28 E36 E37 E41 E43 E45">
      <formula1>3</formula1>
    </dataValidation>
    <dataValidation type="whole" operator="lessThanOrEqual" allowBlank="1" showInputMessage="1" showErrorMessage="1" sqref="E7 E29">
      <formula1>6</formula1>
    </dataValidation>
    <dataValidation type="whole" operator="lessThanOrEqual" allowBlank="1" showInputMessage="1" showErrorMessage="1" sqref="E14 E16 E20 E22 E24 E26 E31 E34 E40 E42 E46">
      <formula1>4</formula1>
    </dataValidation>
    <dataValidation type="whole" operator="lessThanOrEqual" allowBlank="1" showInputMessage="1" showErrorMessage="1" sqref="E30 E33 E35 E38">
      <formula1>5</formula1>
    </dataValidation>
  </dataValidations>
  <pageMargins left="0.7" right="0.7" top="0.75" bottom="0.75" header="0.3" footer="0.3"/>
  <pageSetup paperSize="9" scale="70" fitToHeight="2" orientation="landscape" r:id="rId1"/>
  <headerFooter>
    <oddFooter>&amp;F</oddFooter>
  </headerFooter>
  <rowBreaks count="1" manualBreakCount="1">
    <brk id="26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499984740745262"/>
  </sheetPr>
  <dimension ref="A1:J82"/>
  <sheetViews>
    <sheetView rightToLeft="1" view="pageBreakPreview" zoomScaleNormal="100" zoomScaleSheetLayoutView="100" workbookViewId="0">
      <selection activeCell="C23" sqref="C23"/>
    </sheetView>
  </sheetViews>
  <sheetFormatPr defaultRowHeight="15"/>
  <cols>
    <col min="1" max="2" width="4.7109375" customWidth="1"/>
    <col min="3" max="3" width="4.7109375" style="11" customWidth="1"/>
    <col min="4" max="4" width="80.7109375" customWidth="1"/>
    <col min="5" max="5" width="10.7109375" style="160" customWidth="1"/>
    <col min="6" max="9" width="8.7109375" style="11" customWidth="1"/>
    <col min="10" max="10" width="18.7109375" style="34" customWidth="1"/>
  </cols>
  <sheetData>
    <row r="1" spans="1:10" ht="35.1" customHeight="1" thickBot="1">
      <c r="A1" s="299" t="s">
        <v>87</v>
      </c>
      <c r="B1" s="300"/>
      <c r="C1" s="300"/>
      <c r="D1" s="300"/>
      <c r="E1" s="300"/>
      <c r="F1" s="300"/>
      <c r="G1" s="300"/>
      <c r="H1" s="300"/>
      <c r="I1" s="300"/>
      <c r="J1" s="301"/>
    </row>
    <row r="2" spans="1:10" s="2" customFormat="1" ht="35.1" customHeight="1" thickBot="1">
      <c r="A2" s="152"/>
      <c r="B2" s="153"/>
      <c r="C2" s="45" t="s">
        <v>84</v>
      </c>
      <c r="D2" s="51" t="s">
        <v>43</v>
      </c>
      <c r="E2" s="33" t="s">
        <v>85</v>
      </c>
      <c r="F2" s="198" t="s">
        <v>268</v>
      </c>
      <c r="G2" s="53" t="s">
        <v>267</v>
      </c>
      <c r="H2" s="53" t="s">
        <v>269</v>
      </c>
      <c r="I2" s="53" t="s">
        <v>271</v>
      </c>
      <c r="J2" s="46" t="s">
        <v>270</v>
      </c>
    </row>
    <row r="3" spans="1:10" s="2" customFormat="1" ht="24.95" customHeight="1" thickBot="1">
      <c r="A3" s="283" t="s">
        <v>41</v>
      </c>
      <c r="B3" s="284"/>
      <c r="C3" s="284"/>
      <c r="D3" s="284"/>
      <c r="E3" s="284"/>
      <c r="F3" s="38"/>
      <c r="G3" s="39"/>
      <c r="H3" s="39"/>
      <c r="I3" s="40"/>
      <c r="J3" s="24"/>
    </row>
    <row r="4" spans="1:10" s="2" customFormat="1" ht="24.95" customHeight="1">
      <c r="A4" s="141"/>
      <c r="B4" s="142"/>
      <c r="C4" s="36">
        <v>28</v>
      </c>
      <c r="D4" s="147" t="s">
        <v>312</v>
      </c>
      <c r="E4" s="139"/>
      <c r="F4" s="41">
        <v>3</v>
      </c>
      <c r="G4" s="36">
        <v>6</v>
      </c>
      <c r="H4" s="36">
        <f>F4*G4</f>
        <v>18</v>
      </c>
      <c r="I4" s="42">
        <f>E4*G4</f>
        <v>0</v>
      </c>
      <c r="J4" s="25" t="s">
        <v>221</v>
      </c>
    </row>
    <row r="5" spans="1:10" s="2" customFormat="1" ht="24.95" customHeight="1" thickBot="1">
      <c r="A5" s="141"/>
      <c r="B5" s="142"/>
      <c r="C5" s="36">
        <v>29</v>
      </c>
      <c r="D5" s="147" t="s">
        <v>313</v>
      </c>
      <c r="E5" s="140"/>
      <c r="F5" s="41">
        <v>5</v>
      </c>
      <c r="G5" s="36">
        <v>3</v>
      </c>
      <c r="H5" s="36">
        <f t="shared" ref="H5:H15" si="0">F5*G5</f>
        <v>15</v>
      </c>
      <c r="I5" s="42">
        <f t="shared" ref="I5:I15" si="1">E5*G5</f>
        <v>0</v>
      </c>
      <c r="J5" s="29" t="s">
        <v>39</v>
      </c>
    </row>
    <row r="6" spans="1:10" s="2" customFormat="1" ht="24.95" customHeight="1" thickBot="1">
      <c r="A6" s="283" t="s">
        <v>56</v>
      </c>
      <c r="B6" s="284"/>
      <c r="C6" s="284"/>
      <c r="D6" s="284"/>
      <c r="E6" s="298"/>
      <c r="F6" s="41"/>
      <c r="G6" s="36"/>
      <c r="H6" s="36"/>
      <c r="I6" s="42"/>
      <c r="J6" s="25"/>
    </row>
    <row r="7" spans="1:10" s="2" customFormat="1" ht="24.95" customHeight="1" thickBot="1">
      <c r="A7" s="141"/>
      <c r="B7" s="142"/>
      <c r="C7" s="36">
        <f>C5+1</f>
        <v>30</v>
      </c>
      <c r="D7" s="147" t="s">
        <v>314</v>
      </c>
      <c r="E7" s="49"/>
      <c r="F7" s="41">
        <v>4</v>
      </c>
      <c r="G7" s="36">
        <v>3</v>
      </c>
      <c r="H7" s="36">
        <f t="shared" si="0"/>
        <v>12</v>
      </c>
      <c r="I7" s="42">
        <f t="shared" si="1"/>
        <v>0</v>
      </c>
      <c r="J7" s="29" t="s">
        <v>221</v>
      </c>
    </row>
    <row r="8" spans="1:10" s="2" customFormat="1" ht="24.95" customHeight="1" thickBot="1">
      <c r="A8" s="283" t="s">
        <v>293</v>
      </c>
      <c r="B8" s="284"/>
      <c r="C8" s="284"/>
      <c r="D8" s="284"/>
      <c r="E8" s="302"/>
      <c r="F8" s="41"/>
      <c r="G8" s="36"/>
      <c r="H8" s="36"/>
      <c r="I8" s="42"/>
      <c r="J8" s="25"/>
    </row>
    <row r="9" spans="1:10" ht="24.95" customHeight="1">
      <c r="A9" s="154"/>
      <c r="B9" s="155"/>
      <c r="C9" s="36">
        <f>C7+1</f>
        <v>31</v>
      </c>
      <c r="D9" s="147" t="s">
        <v>315</v>
      </c>
      <c r="E9" s="139"/>
      <c r="F9" s="41">
        <v>4</v>
      </c>
      <c r="G9" s="36">
        <v>2</v>
      </c>
      <c r="H9" s="36">
        <f t="shared" si="0"/>
        <v>8</v>
      </c>
      <c r="I9" s="42">
        <f t="shared" si="1"/>
        <v>0</v>
      </c>
      <c r="J9" s="29" t="s">
        <v>228</v>
      </c>
    </row>
    <row r="10" spans="1:10" ht="24.95" customHeight="1">
      <c r="A10" s="154"/>
      <c r="B10" s="155"/>
      <c r="C10" s="36">
        <f>C9+1</f>
        <v>32</v>
      </c>
      <c r="D10" s="147" t="s">
        <v>316</v>
      </c>
      <c r="E10" s="165"/>
      <c r="F10" s="41">
        <v>4</v>
      </c>
      <c r="G10" s="36">
        <v>1</v>
      </c>
      <c r="H10" s="36">
        <f t="shared" ref="H10" si="2">F10*G10</f>
        <v>4</v>
      </c>
      <c r="I10" s="42">
        <f t="shared" ref="I10" si="3">E10*G10</f>
        <v>0</v>
      </c>
      <c r="J10" s="197" t="s">
        <v>233</v>
      </c>
    </row>
    <row r="11" spans="1:10" ht="24.95" customHeight="1" thickBot="1">
      <c r="A11" s="154"/>
      <c r="B11" s="155"/>
      <c r="C11" s="36">
        <f>C10+1</f>
        <v>33</v>
      </c>
      <c r="D11" s="184" t="s">
        <v>317</v>
      </c>
      <c r="E11" s="196"/>
      <c r="F11" s="41">
        <v>3</v>
      </c>
      <c r="G11" s="36">
        <v>2</v>
      </c>
      <c r="H11" s="36">
        <f t="shared" si="0"/>
        <v>6</v>
      </c>
      <c r="I11" s="42">
        <f t="shared" si="1"/>
        <v>0</v>
      </c>
      <c r="J11" s="25" t="s">
        <v>221</v>
      </c>
    </row>
    <row r="12" spans="1:10" ht="24.95" customHeight="1" thickBot="1">
      <c r="A12" s="283" t="s">
        <v>63</v>
      </c>
      <c r="B12" s="284"/>
      <c r="C12" s="284"/>
      <c r="D12" s="284"/>
      <c r="E12" s="298"/>
      <c r="F12" s="41"/>
      <c r="G12" s="36"/>
      <c r="H12" s="36"/>
      <c r="I12" s="42"/>
      <c r="J12" s="197"/>
    </row>
    <row r="13" spans="1:10" ht="24.95" customHeight="1" thickBot="1">
      <c r="A13" s="154"/>
      <c r="B13" s="155"/>
      <c r="C13" s="36">
        <f>C11+1</f>
        <v>34</v>
      </c>
      <c r="D13" s="147" t="s">
        <v>64</v>
      </c>
      <c r="E13" s="159"/>
      <c r="F13" s="41">
        <v>3</v>
      </c>
      <c r="G13" s="36">
        <v>1</v>
      </c>
      <c r="H13" s="36">
        <f t="shared" si="0"/>
        <v>3</v>
      </c>
      <c r="I13" s="42">
        <f t="shared" si="1"/>
        <v>0</v>
      </c>
      <c r="J13" s="197" t="s">
        <v>233</v>
      </c>
    </row>
    <row r="14" spans="1:10" s="2" customFormat="1" ht="24.95" customHeight="1" thickBot="1">
      <c r="A14" s="283" t="s">
        <v>38</v>
      </c>
      <c r="B14" s="284"/>
      <c r="C14" s="284"/>
      <c r="D14" s="284"/>
      <c r="E14" s="298"/>
      <c r="F14" s="41"/>
      <c r="G14" s="36"/>
      <c r="H14" s="36"/>
      <c r="I14" s="42"/>
      <c r="J14" s="25"/>
    </row>
    <row r="15" spans="1:10" s="2" customFormat="1" ht="24.95" customHeight="1" thickBot="1">
      <c r="A15" s="149"/>
      <c r="B15" s="150"/>
      <c r="C15" s="57">
        <f>C13+1</f>
        <v>35</v>
      </c>
      <c r="D15" s="151" t="s">
        <v>236</v>
      </c>
      <c r="E15" s="49"/>
      <c r="F15" s="194">
        <v>4</v>
      </c>
      <c r="G15" s="44">
        <v>1</v>
      </c>
      <c r="H15" s="44">
        <f t="shared" si="0"/>
        <v>4</v>
      </c>
      <c r="I15" s="195">
        <f t="shared" si="1"/>
        <v>0</v>
      </c>
      <c r="J15" s="30" t="s">
        <v>233</v>
      </c>
    </row>
    <row r="16" spans="1:10" ht="23.25">
      <c r="D16" s="2"/>
    </row>
    <row r="17" spans="3:10" s="2" customFormat="1" ht="23.25">
      <c r="C17" s="16"/>
      <c r="E17" s="3"/>
      <c r="F17" s="16"/>
      <c r="G17" s="16"/>
      <c r="H17" s="16"/>
      <c r="I17" s="16"/>
      <c r="J17" s="23"/>
    </row>
    <row r="18" spans="3:10" ht="23.25">
      <c r="D18" s="2"/>
    </row>
    <row r="19" spans="3:10" ht="23.25">
      <c r="D19" s="2"/>
    </row>
    <row r="20" spans="3:10" ht="23.25">
      <c r="D20" s="2"/>
    </row>
    <row r="21" spans="3:10" ht="23.25">
      <c r="D21" s="2"/>
    </row>
    <row r="22" spans="3:10" ht="23.25">
      <c r="D22" s="2"/>
    </row>
    <row r="23" spans="3:10" ht="23.25">
      <c r="D23" s="2"/>
    </row>
    <row r="24" spans="3:10" ht="23.25">
      <c r="D24" s="2"/>
    </row>
    <row r="25" spans="3:10" ht="23.25">
      <c r="D25" s="2"/>
    </row>
    <row r="26" spans="3:10" ht="23.25">
      <c r="D26" s="2"/>
    </row>
    <row r="27" spans="3:10" ht="23.25">
      <c r="D27" s="2"/>
    </row>
    <row r="28" spans="3:10" ht="23.25">
      <c r="D28" s="2"/>
    </row>
    <row r="29" spans="3:10" ht="23.25">
      <c r="D29" s="2"/>
    </row>
    <row r="30" spans="3:10" ht="23.25">
      <c r="D30" s="2"/>
    </row>
    <row r="31" spans="3:10" ht="23.25">
      <c r="D31" s="2"/>
    </row>
    <row r="32" spans="3:10" ht="23.25">
      <c r="D32" s="2"/>
    </row>
    <row r="33" spans="4:4" ht="23.25">
      <c r="D33" s="2"/>
    </row>
    <row r="34" spans="4:4" ht="23.25">
      <c r="D34" s="2"/>
    </row>
    <row r="35" spans="4:4" ht="23.25">
      <c r="D35" s="2"/>
    </row>
    <row r="36" spans="4:4" ht="23.25">
      <c r="D36" s="2"/>
    </row>
    <row r="37" spans="4:4" ht="23.25">
      <c r="D37" s="2"/>
    </row>
    <row r="38" spans="4:4" ht="23.25">
      <c r="D38" s="2"/>
    </row>
    <row r="39" spans="4:4" ht="23.25">
      <c r="D39" s="2"/>
    </row>
    <row r="40" spans="4:4" ht="23.25">
      <c r="D40" s="2"/>
    </row>
    <row r="41" spans="4:4" ht="23.25">
      <c r="D41" s="2"/>
    </row>
    <row r="42" spans="4:4" ht="23.25">
      <c r="D42" s="2"/>
    </row>
    <row r="43" spans="4:4" ht="23.25">
      <c r="D43" s="2"/>
    </row>
    <row r="44" spans="4:4" ht="23.25">
      <c r="D44" s="2"/>
    </row>
    <row r="45" spans="4:4" ht="23.25">
      <c r="D45" s="2"/>
    </row>
    <row r="46" spans="4:4" ht="23.25">
      <c r="D46" s="2"/>
    </row>
    <row r="47" spans="4:4" ht="23.25">
      <c r="D47" s="2"/>
    </row>
    <row r="48" spans="4:4" ht="23.25">
      <c r="D48" s="2"/>
    </row>
    <row r="49" spans="4:4" ht="23.25">
      <c r="D49" s="2"/>
    </row>
    <row r="50" spans="4:4" ht="23.25">
      <c r="D50" s="2"/>
    </row>
    <row r="51" spans="4:4" ht="23.25">
      <c r="D51" s="2"/>
    </row>
    <row r="52" spans="4:4" ht="23.25">
      <c r="D52" s="2"/>
    </row>
    <row r="53" spans="4:4" ht="23.25">
      <c r="D53" s="2"/>
    </row>
    <row r="54" spans="4:4" ht="23.25">
      <c r="D54" s="2"/>
    </row>
    <row r="55" spans="4:4" ht="23.25">
      <c r="D55" s="2"/>
    </row>
    <row r="56" spans="4:4" ht="23.25">
      <c r="D56" s="2"/>
    </row>
    <row r="57" spans="4:4" ht="23.25">
      <c r="D57" s="2"/>
    </row>
    <row r="58" spans="4:4" ht="23.25">
      <c r="D58" s="2"/>
    </row>
    <row r="59" spans="4:4" ht="23.25">
      <c r="D59" s="2"/>
    </row>
    <row r="60" spans="4:4" ht="23.25">
      <c r="D60" s="2"/>
    </row>
    <row r="61" spans="4:4" ht="23.25">
      <c r="D61" s="2"/>
    </row>
    <row r="62" spans="4:4" ht="23.25">
      <c r="D62" s="2"/>
    </row>
    <row r="63" spans="4:4" ht="23.25">
      <c r="D63" s="2"/>
    </row>
    <row r="64" spans="4:4" ht="23.25">
      <c r="D64" s="2"/>
    </row>
    <row r="65" spans="4:4" ht="23.25">
      <c r="D65" s="2"/>
    </row>
    <row r="66" spans="4:4" ht="23.25">
      <c r="D66" s="2"/>
    </row>
    <row r="67" spans="4:4" ht="23.25">
      <c r="D67" s="2"/>
    </row>
    <row r="68" spans="4:4" ht="23.25">
      <c r="D68" s="2"/>
    </row>
    <row r="69" spans="4:4" ht="23.25">
      <c r="D69" s="2"/>
    </row>
    <row r="70" spans="4:4" ht="23.25">
      <c r="D70" s="2"/>
    </row>
    <row r="71" spans="4:4" ht="23.25">
      <c r="D71" s="2"/>
    </row>
    <row r="72" spans="4:4" ht="23.25">
      <c r="D72" s="2"/>
    </row>
    <row r="73" spans="4:4" ht="23.25">
      <c r="D73" s="2"/>
    </row>
    <row r="74" spans="4:4" ht="23.25">
      <c r="D74" s="2"/>
    </row>
    <row r="75" spans="4:4" ht="23.25">
      <c r="D75" s="2"/>
    </row>
    <row r="76" spans="4:4" ht="23.25">
      <c r="D76" s="2"/>
    </row>
    <row r="77" spans="4:4" ht="23.25">
      <c r="D77" s="2"/>
    </row>
    <row r="78" spans="4:4" ht="23.25">
      <c r="D78" s="2"/>
    </row>
    <row r="79" spans="4:4" ht="23.25">
      <c r="D79" s="2"/>
    </row>
    <row r="80" spans="4:4" ht="23.25">
      <c r="D80" s="2"/>
    </row>
    <row r="81" spans="4:4" ht="23.25">
      <c r="D81" s="2"/>
    </row>
    <row r="82" spans="4:4" ht="23.25">
      <c r="D82" s="2"/>
    </row>
  </sheetData>
  <sheetProtection password="EC19" sheet="1" objects="1" scenarios="1"/>
  <protectedRanges>
    <protectedRange sqref="E4:E5 E7 E9:E11 E13 E15" name="Range1"/>
  </protectedRanges>
  <dataConsolidate/>
  <mergeCells count="6">
    <mergeCell ref="A1:J1"/>
    <mergeCell ref="A14:E14"/>
    <mergeCell ref="A3:E3"/>
    <mergeCell ref="A6:E6"/>
    <mergeCell ref="A8:E8"/>
    <mergeCell ref="A12:E12"/>
  </mergeCells>
  <dataValidations count="4">
    <dataValidation type="whole" operator="lessThanOrEqual" allowBlank="1" showInputMessage="1" showErrorMessage="1" sqref="E4 E11 E13">
      <formula1>3</formula1>
    </dataValidation>
    <dataValidation type="whole" operator="lessThanOrEqual" allowBlank="1" showInputMessage="1" showErrorMessage="1" sqref="E5">
      <formula1>5</formula1>
    </dataValidation>
    <dataValidation type="whole" operator="lessThanOrEqual" allowBlank="1" showInputMessage="1" showErrorMessage="1" sqref="E7 E9 E15">
      <formula1>4</formula1>
    </dataValidation>
    <dataValidation type="whole" operator="lessThanOrEqual" allowBlank="1" showInputMessage="1" showErrorMessage="1" sqref="E10">
      <formula1>4</formula1>
    </dataValidation>
  </dataValidations>
  <pageMargins left="0.7" right="0.7" top="0.75" bottom="0.75" header="0.3" footer="0.3"/>
  <pageSetup paperSize="9" scale="70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  <pageSetUpPr fitToPage="1"/>
  </sheetPr>
  <dimension ref="A1:J31"/>
  <sheetViews>
    <sheetView rightToLeft="1" view="pageBreakPreview" zoomScaleNormal="95" zoomScaleSheetLayoutView="100" workbookViewId="0">
      <selection activeCell="L11" sqref="L11"/>
    </sheetView>
  </sheetViews>
  <sheetFormatPr defaultColWidth="9.140625" defaultRowHeight="23.25"/>
  <cols>
    <col min="1" max="2" width="4.7109375" style="2" customWidth="1"/>
    <col min="3" max="3" width="4.7109375" style="16" customWidth="1"/>
    <col min="4" max="4" width="80.7109375" style="2" customWidth="1"/>
    <col min="5" max="5" width="10.7109375" style="3" customWidth="1"/>
    <col min="6" max="9" width="8.7109375" style="16" customWidth="1"/>
    <col min="10" max="10" width="18.7109375" style="23" customWidth="1"/>
    <col min="11" max="16384" width="9.140625" style="2"/>
  </cols>
  <sheetData>
    <row r="1" spans="1:10" ht="35.1" customHeight="1" thickBot="1">
      <c r="A1" s="303" t="s">
        <v>90</v>
      </c>
      <c r="B1" s="304"/>
      <c r="C1" s="304"/>
      <c r="D1" s="304"/>
      <c r="E1" s="304"/>
      <c r="F1" s="304"/>
      <c r="G1" s="304"/>
      <c r="H1" s="304"/>
      <c r="I1" s="304"/>
      <c r="J1" s="305"/>
    </row>
    <row r="2" spans="1:10" ht="35.1" customHeight="1" thickBot="1">
      <c r="A2" s="49"/>
      <c r="B2" s="50"/>
      <c r="C2" s="45" t="s">
        <v>84</v>
      </c>
      <c r="D2" s="55" t="s">
        <v>43</v>
      </c>
      <c r="E2" s="33" t="s">
        <v>85</v>
      </c>
      <c r="F2" s="52" t="s">
        <v>268</v>
      </c>
      <c r="G2" s="53" t="s">
        <v>267</v>
      </c>
      <c r="H2" s="53" t="s">
        <v>269</v>
      </c>
      <c r="I2" s="201" t="s">
        <v>271</v>
      </c>
      <c r="J2" s="56" t="s">
        <v>270</v>
      </c>
    </row>
    <row r="3" spans="1:10" ht="24.95" customHeight="1" thickBot="1">
      <c r="A3" s="297" t="s">
        <v>88</v>
      </c>
      <c r="B3" s="298"/>
      <c r="C3" s="298"/>
      <c r="D3" s="298"/>
      <c r="E3" s="298"/>
      <c r="F3" s="38"/>
      <c r="G3" s="39"/>
      <c r="H3" s="39"/>
      <c r="I3" s="40"/>
      <c r="J3" s="48"/>
    </row>
    <row r="4" spans="1:10" ht="24.95" customHeight="1" thickBot="1">
      <c r="A4" s="141"/>
      <c r="B4" s="288" t="s">
        <v>59</v>
      </c>
      <c r="C4" s="289"/>
      <c r="D4" s="289"/>
      <c r="E4" s="306"/>
      <c r="F4" s="41"/>
      <c r="G4" s="36"/>
      <c r="H4" s="36"/>
      <c r="I4" s="42"/>
      <c r="J4" s="25"/>
    </row>
    <row r="5" spans="1:10" ht="24.95" customHeight="1">
      <c r="A5" s="141"/>
      <c r="B5" s="142"/>
      <c r="C5" s="39">
        <f>Management!C15+1</f>
        <v>36</v>
      </c>
      <c r="D5" s="143" t="s">
        <v>318</v>
      </c>
      <c r="E5" s="139"/>
      <c r="F5" s="41">
        <v>3</v>
      </c>
      <c r="G5" s="36">
        <v>3</v>
      </c>
      <c r="H5" s="36">
        <f>F5*G5</f>
        <v>9</v>
      </c>
      <c r="I5" s="42">
        <f>E5*G5</f>
        <v>0</v>
      </c>
      <c r="J5" s="25" t="s">
        <v>222</v>
      </c>
    </row>
    <row r="6" spans="1:10" ht="24.95" customHeight="1" thickBot="1">
      <c r="A6" s="141"/>
      <c r="B6" s="142"/>
      <c r="C6" s="44">
        <f>C5+1</f>
        <v>37</v>
      </c>
      <c r="D6" s="144" t="s">
        <v>319</v>
      </c>
      <c r="E6" s="140"/>
      <c r="F6" s="41">
        <v>3</v>
      </c>
      <c r="G6" s="36">
        <v>5</v>
      </c>
      <c r="H6" s="36">
        <f t="shared" ref="H6:H25" si="0">F6*G6</f>
        <v>15</v>
      </c>
      <c r="I6" s="42">
        <f t="shared" ref="I6:I27" si="1">E6*G6</f>
        <v>0</v>
      </c>
      <c r="J6" s="25" t="s">
        <v>222</v>
      </c>
    </row>
    <row r="7" spans="1:10" ht="24.95" customHeight="1" thickBot="1">
      <c r="A7" s="141"/>
      <c r="B7" s="288" t="s">
        <v>60</v>
      </c>
      <c r="C7" s="289"/>
      <c r="D7" s="289"/>
      <c r="E7" s="289"/>
      <c r="F7" s="41"/>
      <c r="G7" s="36"/>
      <c r="H7" s="36"/>
      <c r="I7" s="42"/>
      <c r="J7" s="25"/>
    </row>
    <row r="8" spans="1:10" ht="24.95" customHeight="1">
      <c r="A8" s="141"/>
      <c r="B8" s="145"/>
      <c r="C8" s="35">
        <f>C6+1</f>
        <v>38</v>
      </c>
      <c r="D8" s="146" t="s">
        <v>320</v>
      </c>
      <c r="E8" s="199"/>
      <c r="F8" s="41">
        <v>6</v>
      </c>
      <c r="G8" s="36">
        <v>2</v>
      </c>
      <c r="H8" s="36">
        <f t="shared" si="0"/>
        <v>12</v>
      </c>
      <c r="I8" s="42">
        <f t="shared" si="1"/>
        <v>0</v>
      </c>
      <c r="J8" s="25" t="s">
        <v>221</v>
      </c>
    </row>
    <row r="9" spans="1:10" ht="24.95" customHeight="1">
      <c r="A9" s="141"/>
      <c r="B9" s="142"/>
      <c r="C9" s="36">
        <f t="shared" ref="C9:C10" si="2">C8+1</f>
        <v>39</v>
      </c>
      <c r="D9" s="147" t="s">
        <v>74</v>
      </c>
      <c r="E9" s="165"/>
      <c r="F9" s="41">
        <v>2</v>
      </c>
      <c r="G9" s="36">
        <v>5</v>
      </c>
      <c r="H9" s="36">
        <f t="shared" si="0"/>
        <v>10</v>
      </c>
      <c r="I9" s="42">
        <f t="shared" si="1"/>
        <v>0</v>
      </c>
      <c r="J9" s="25" t="s">
        <v>222</v>
      </c>
    </row>
    <row r="10" spans="1:10" ht="24.95" customHeight="1">
      <c r="A10" s="141"/>
      <c r="B10" s="142"/>
      <c r="C10" s="36">
        <f t="shared" si="2"/>
        <v>40</v>
      </c>
      <c r="D10" s="147" t="s">
        <v>57</v>
      </c>
      <c r="E10" s="165"/>
      <c r="F10" s="41">
        <v>2</v>
      </c>
      <c r="G10" s="36">
        <v>7</v>
      </c>
      <c r="H10" s="36">
        <f t="shared" si="0"/>
        <v>14</v>
      </c>
      <c r="I10" s="42">
        <f t="shared" si="1"/>
        <v>0</v>
      </c>
      <c r="J10" s="29" t="s">
        <v>222</v>
      </c>
    </row>
    <row r="11" spans="1:10" ht="24.95" customHeight="1" thickBot="1">
      <c r="A11" s="141"/>
      <c r="B11" s="142"/>
      <c r="C11" s="64">
        <f>C10+1</f>
        <v>41</v>
      </c>
      <c r="D11" s="148" t="s">
        <v>89</v>
      </c>
      <c r="E11" s="200"/>
      <c r="F11" s="41">
        <v>5</v>
      </c>
      <c r="G11" s="36">
        <v>2</v>
      </c>
      <c r="H11" s="36">
        <f>F11*G11</f>
        <v>10</v>
      </c>
      <c r="I11" s="42">
        <f t="shared" si="1"/>
        <v>0</v>
      </c>
      <c r="J11" s="25" t="s">
        <v>39</v>
      </c>
    </row>
    <row r="12" spans="1:10" ht="24.95" customHeight="1" thickBot="1">
      <c r="A12" s="141"/>
      <c r="B12" s="288" t="s">
        <v>242</v>
      </c>
      <c r="C12" s="289"/>
      <c r="D12" s="289"/>
      <c r="E12" s="289"/>
      <c r="F12" s="41"/>
      <c r="G12" s="36"/>
      <c r="H12" s="36"/>
      <c r="I12" s="42"/>
      <c r="J12" s="25"/>
    </row>
    <row r="13" spans="1:10" ht="24.95" customHeight="1" thickBot="1">
      <c r="A13" s="141"/>
      <c r="B13" s="142"/>
      <c r="C13" s="39">
        <f>C11+1</f>
        <v>42</v>
      </c>
      <c r="D13" s="143" t="s">
        <v>321</v>
      </c>
      <c r="E13" s="49"/>
      <c r="F13" s="41">
        <v>4</v>
      </c>
      <c r="G13" s="36">
        <v>2</v>
      </c>
      <c r="H13" s="36">
        <f t="shared" si="0"/>
        <v>8</v>
      </c>
      <c r="I13" s="42">
        <f t="shared" si="1"/>
        <v>0</v>
      </c>
      <c r="J13" s="25" t="s">
        <v>222</v>
      </c>
    </row>
    <row r="14" spans="1:10" ht="24.95" customHeight="1" thickBot="1">
      <c r="A14" s="283" t="s">
        <v>58</v>
      </c>
      <c r="B14" s="284"/>
      <c r="C14" s="284"/>
      <c r="D14" s="284"/>
      <c r="E14" s="302"/>
      <c r="F14" s="41"/>
      <c r="G14" s="36"/>
      <c r="H14" s="36"/>
      <c r="I14" s="42"/>
      <c r="J14" s="25"/>
    </row>
    <row r="15" spans="1:10" ht="24.95" customHeight="1">
      <c r="A15" s="141"/>
      <c r="B15" s="142"/>
      <c r="C15" s="36">
        <f>+C13+1</f>
        <v>43</v>
      </c>
      <c r="D15" s="147" t="s">
        <v>322</v>
      </c>
      <c r="E15" s="139"/>
      <c r="F15" s="41">
        <v>4</v>
      </c>
      <c r="G15" s="36">
        <v>4</v>
      </c>
      <c r="H15" s="36">
        <f t="shared" si="0"/>
        <v>16</v>
      </c>
      <c r="I15" s="42">
        <f t="shared" si="1"/>
        <v>0</v>
      </c>
      <c r="J15" s="29" t="s">
        <v>39</v>
      </c>
    </row>
    <row r="16" spans="1:10" ht="24.95" customHeight="1" thickBot="1">
      <c r="A16" s="141"/>
      <c r="B16" s="142"/>
      <c r="C16" s="36">
        <f>C15+1</f>
        <v>44</v>
      </c>
      <c r="D16" s="147" t="s">
        <v>323</v>
      </c>
      <c r="E16" s="140"/>
      <c r="F16" s="41">
        <v>3</v>
      </c>
      <c r="G16" s="36">
        <v>3</v>
      </c>
      <c r="H16" s="36">
        <f t="shared" si="0"/>
        <v>9</v>
      </c>
      <c r="I16" s="42">
        <f t="shared" si="1"/>
        <v>0</v>
      </c>
      <c r="J16" s="29" t="s">
        <v>224</v>
      </c>
    </row>
    <row r="17" spans="1:10" ht="24.95" customHeight="1" thickBot="1">
      <c r="A17" s="283" t="s">
        <v>39</v>
      </c>
      <c r="B17" s="284"/>
      <c r="C17" s="284"/>
      <c r="D17" s="284"/>
      <c r="E17" s="302"/>
      <c r="F17" s="41"/>
      <c r="G17" s="36"/>
      <c r="H17" s="36"/>
      <c r="I17" s="42"/>
      <c r="J17" s="25"/>
    </row>
    <row r="18" spans="1:10" ht="24.95" customHeight="1" thickBot="1">
      <c r="A18" s="141"/>
      <c r="B18" s="142"/>
      <c r="C18" s="39">
        <f>C16+1</f>
        <v>45</v>
      </c>
      <c r="D18" s="147" t="s">
        <v>324</v>
      </c>
      <c r="E18" s="49"/>
      <c r="F18" s="41">
        <v>4</v>
      </c>
      <c r="G18" s="36">
        <v>4</v>
      </c>
      <c r="H18" s="36">
        <f>F18*G18</f>
        <v>16</v>
      </c>
      <c r="I18" s="42">
        <f>E18*G18</f>
        <v>0</v>
      </c>
      <c r="J18" s="29" t="s">
        <v>39</v>
      </c>
    </row>
    <row r="19" spans="1:10" ht="24.95" customHeight="1" thickBot="1">
      <c r="A19" s="283" t="s">
        <v>65</v>
      </c>
      <c r="B19" s="284"/>
      <c r="C19" s="284"/>
      <c r="D19" s="284"/>
      <c r="E19" s="302"/>
      <c r="F19" s="41"/>
      <c r="G19" s="36"/>
      <c r="H19" s="36"/>
      <c r="I19" s="42"/>
      <c r="J19" s="25"/>
    </row>
    <row r="20" spans="1:10" ht="24.95" customHeight="1">
      <c r="A20" s="141"/>
      <c r="B20" s="142"/>
      <c r="C20" s="39">
        <f>C18+1</f>
        <v>46</v>
      </c>
      <c r="D20" s="143" t="s">
        <v>325</v>
      </c>
      <c r="E20" s="139"/>
      <c r="F20" s="41">
        <v>5</v>
      </c>
      <c r="G20" s="36">
        <v>1</v>
      </c>
      <c r="H20" s="36">
        <f>G20*F20</f>
        <v>5</v>
      </c>
      <c r="I20" s="42">
        <f t="shared" ref="I20" si="3">E20*G20</f>
        <v>0</v>
      </c>
      <c r="J20" s="25" t="s">
        <v>233</v>
      </c>
    </row>
    <row r="21" spans="1:10" ht="24.95" customHeight="1">
      <c r="A21" s="141"/>
      <c r="B21" s="142"/>
      <c r="C21" s="36">
        <f t="shared" ref="C21:C25" si="4">C20+1</f>
        <v>47</v>
      </c>
      <c r="D21" s="147" t="s">
        <v>326</v>
      </c>
      <c r="E21" s="165"/>
      <c r="F21" s="41">
        <v>4</v>
      </c>
      <c r="G21" s="36">
        <v>3</v>
      </c>
      <c r="H21" s="36">
        <f>G21*F21</f>
        <v>12</v>
      </c>
      <c r="I21" s="42">
        <f t="shared" si="1"/>
        <v>0</v>
      </c>
      <c r="J21" s="25" t="s">
        <v>286</v>
      </c>
    </row>
    <row r="22" spans="1:10" ht="24.95" customHeight="1">
      <c r="A22" s="141"/>
      <c r="B22" s="142"/>
      <c r="C22" s="36">
        <f>C21+1</f>
        <v>48</v>
      </c>
      <c r="D22" s="147" t="s">
        <v>327</v>
      </c>
      <c r="E22" s="165"/>
      <c r="F22" s="41">
        <v>5</v>
      </c>
      <c r="G22" s="36">
        <v>3</v>
      </c>
      <c r="H22" s="36">
        <f>F22*G22</f>
        <v>15</v>
      </c>
      <c r="I22" s="42">
        <f t="shared" si="1"/>
        <v>0</v>
      </c>
      <c r="J22" s="25" t="s">
        <v>286</v>
      </c>
    </row>
    <row r="23" spans="1:10" ht="24.95" customHeight="1">
      <c r="A23" s="141"/>
      <c r="B23" s="142"/>
      <c r="C23" s="36">
        <f>C22+1</f>
        <v>49</v>
      </c>
      <c r="D23" s="147" t="s">
        <v>73</v>
      </c>
      <c r="E23" s="165"/>
      <c r="F23" s="41">
        <v>4</v>
      </c>
      <c r="G23" s="36">
        <v>3</v>
      </c>
      <c r="H23" s="36">
        <f t="shared" si="0"/>
        <v>12</v>
      </c>
      <c r="I23" s="42">
        <f t="shared" si="1"/>
        <v>0</v>
      </c>
      <c r="J23" s="25" t="s">
        <v>286</v>
      </c>
    </row>
    <row r="24" spans="1:10" ht="24.95" customHeight="1">
      <c r="A24" s="141"/>
      <c r="B24" s="142"/>
      <c r="C24" s="36">
        <f t="shared" si="4"/>
        <v>50</v>
      </c>
      <c r="D24" s="147" t="s">
        <v>328</v>
      </c>
      <c r="E24" s="165"/>
      <c r="F24" s="41">
        <v>4</v>
      </c>
      <c r="G24" s="36">
        <v>4</v>
      </c>
      <c r="H24" s="36">
        <f t="shared" si="0"/>
        <v>16</v>
      </c>
      <c r="I24" s="42">
        <f t="shared" si="1"/>
        <v>0</v>
      </c>
      <c r="J24" s="25" t="s">
        <v>224</v>
      </c>
    </row>
    <row r="25" spans="1:10" ht="24.95" customHeight="1" thickBot="1">
      <c r="A25" s="141"/>
      <c r="B25" s="142"/>
      <c r="C25" s="36">
        <f t="shared" si="4"/>
        <v>51</v>
      </c>
      <c r="D25" s="147" t="s">
        <v>329</v>
      </c>
      <c r="E25" s="140"/>
      <c r="F25" s="41">
        <v>4</v>
      </c>
      <c r="G25" s="36">
        <v>4</v>
      </c>
      <c r="H25" s="36">
        <f t="shared" si="0"/>
        <v>16</v>
      </c>
      <c r="I25" s="42">
        <f t="shared" si="1"/>
        <v>0</v>
      </c>
      <c r="J25" s="25" t="s">
        <v>286</v>
      </c>
    </row>
    <row r="26" spans="1:10" ht="24.95" customHeight="1" thickBot="1">
      <c r="A26" s="283" t="s">
        <v>66</v>
      </c>
      <c r="B26" s="284"/>
      <c r="C26" s="284"/>
      <c r="D26" s="284"/>
      <c r="E26" s="302"/>
      <c r="F26" s="41"/>
      <c r="G26" s="36"/>
      <c r="H26" s="36"/>
      <c r="I26" s="42"/>
      <c r="J26" s="25"/>
    </row>
    <row r="27" spans="1:10" ht="24.95" customHeight="1" thickBot="1">
      <c r="A27" s="149"/>
      <c r="B27" s="150"/>
      <c r="C27" s="57">
        <f>C25+1</f>
        <v>52</v>
      </c>
      <c r="D27" s="151" t="s">
        <v>330</v>
      </c>
      <c r="E27" s="49"/>
      <c r="F27" s="194">
        <v>4</v>
      </c>
      <c r="G27" s="44">
        <v>4</v>
      </c>
      <c r="H27" s="44">
        <f>F27*G27</f>
        <v>16</v>
      </c>
      <c r="I27" s="195">
        <f t="shared" si="1"/>
        <v>0</v>
      </c>
      <c r="J27" s="30" t="s">
        <v>224</v>
      </c>
    </row>
    <row r="31" spans="1:10">
      <c r="E31" s="16"/>
    </row>
  </sheetData>
  <sheetProtection password="EC19" sheet="1" objects="1" scenarios="1"/>
  <protectedRanges>
    <protectedRange sqref="E5:E6 E8:E11 E13 E15:E16 E18 E20:E25 E27" name="Range1"/>
  </protectedRanges>
  <mergeCells count="9">
    <mergeCell ref="A1:J1"/>
    <mergeCell ref="A14:E14"/>
    <mergeCell ref="A17:E17"/>
    <mergeCell ref="A19:E19"/>
    <mergeCell ref="A26:E26"/>
    <mergeCell ref="A3:E3"/>
    <mergeCell ref="B4:E4"/>
    <mergeCell ref="B7:E7"/>
    <mergeCell ref="B12:E12"/>
  </mergeCells>
  <dataValidations count="5">
    <dataValidation type="whole" operator="lessThanOrEqual" allowBlank="1" showInputMessage="1" showErrorMessage="1" sqref="E5:E6 E16">
      <formula1>3</formula1>
    </dataValidation>
    <dataValidation type="whole" operator="lessThanOrEqual" allowBlank="1" showInputMessage="1" showErrorMessage="1" sqref="E8">
      <formula1>6</formula1>
    </dataValidation>
    <dataValidation type="whole" operator="lessThanOrEqual" allowBlank="1" showInputMessage="1" showErrorMessage="1" sqref="E9:E10">
      <formula1>2</formula1>
    </dataValidation>
    <dataValidation type="whole" operator="lessThanOrEqual" allowBlank="1" showInputMessage="1" showErrorMessage="1" sqref="E11 E20 E22">
      <formula1>5</formula1>
    </dataValidation>
    <dataValidation type="whole" operator="lessThanOrEqual" allowBlank="1" showInputMessage="1" showErrorMessage="1" sqref="E13 E15 E18 E21 E23:E25 E27">
      <formula1>4</formula1>
    </dataValidation>
  </dataValidations>
  <pageMargins left="0.7" right="0.7" top="0.75" bottom="0.75" header="0.3" footer="0.3"/>
  <pageSetup paperSize="9" scale="72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J23"/>
  <sheetViews>
    <sheetView rightToLeft="1" view="pageBreakPreview" zoomScaleNormal="93" zoomScaleSheetLayoutView="100" workbookViewId="0">
      <selection activeCell="M7" sqref="M7"/>
    </sheetView>
  </sheetViews>
  <sheetFormatPr defaultColWidth="9.140625" defaultRowHeight="23.25"/>
  <cols>
    <col min="1" max="2" width="4.7109375" style="2" customWidth="1"/>
    <col min="3" max="3" width="4.7109375" style="16" customWidth="1"/>
    <col min="4" max="4" width="80.7109375" style="2" customWidth="1"/>
    <col min="5" max="5" width="10.7109375" style="3" customWidth="1"/>
    <col min="6" max="9" width="8.7109375" style="16" customWidth="1"/>
    <col min="10" max="10" width="18.7109375" style="23" customWidth="1"/>
    <col min="11" max="16384" width="9.140625" style="2"/>
  </cols>
  <sheetData>
    <row r="1" spans="1:10" ht="35.1" customHeight="1" thickBot="1">
      <c r="A1" s="294" t="s">
        <v>294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ht="35.1" customHeight="1" thickBot="1">
      <c r="A2" s="60"/>
      <c r="B2" s="61"/>
      <c r="C2" s="45" t="s">
        <v>84</v>
      </c>
      <c r="D2" s="51" t="s">
        <v>43</v>
      </c>
      <c r="E2" s="33" t="s">
        <v>85</v>
      </c>
      <c r="F2" s="52" t="s">
        <v>268</v>
      </c>
      <c r="G2" s="53" t="s">
        <v>267</v>
      </c>
      <c r="H2" s="53" t="s">
        <v>269</v>
      </c>
      <c r="I2" s="53" t="s">
        <v>271</v>
      </c>
      <c r="J2" s="46" t="s">
        <v>270</v>
      </c>
    </row>
    <row r="3" spans="1:10" ht="24.95" customHeight="1" thickBot="1">
      <c r="A3" s="283" t="s">
        <v>91</v>
      </c>
      <c r="B3" s="284"/>
      <c r="C3" s="284"/>
      <c r="D3" s="284"/>
      <c r="E3" s="284"/>
      <c r="F3" s="38"/>
      <c r="G3" s="39"/>
      <c r="H3" s="39"/>
      <c r="I3" s="40"/>
      <c r="J3" s="48"/>
    </row>
    <row r="4" spans="1:10" ht="24.95" customHeight="1" thickBot="1">
      <c r="A4" s="141"/>
      <c r="B4" s="307" t="s">
        <v>71</v>
      </c>
      <c r="C4" s="291"/>
      <c r="D4" s="291"/>
      <c r="E4" s="291"/>
      <c r="F4" s="41"/>
      <c r="G4" s="36"/>
      <c r="H4" s="36"/>
      <c r="I4" s="42"/>
      <c r="J4" s="25"/>
    </row>
    <row r="5" spans="1:10" ht="24.95" customHeight="1">
      <c r="A5" s="141"/>
      <c r="B5" s="142"/>
      <c r="C5" s="36">
        <f>Programs!C27+1</f>
        <v>53</v>
      </c>
      <c r="D5" s="147" t="s">
        <v>352</v>
      </c>
      <c r="E5" s="139"/>
      <c r="F5" s="41">
        <v>4</v>
      </c>
      <c r="G5" s="36">
        <v>3</v>
      </c>
      <c r="H5" s="36">
        <f>F5*G5</f>
        <v>12</v>
      </c>
      <c r="I5" s="42">
        <f>G5*E5</f>
        <v>0</v>
      </c>
      <c r="J5" s="25" t="s">
        <v>257</v>
      </c>
    </row>
    <row r="6" spans="1:10" ht="24.95" customHeight="1">
      <c r="A6" s="141"/>
      <c r="B6" s="142"/>
      <c r="C6" s="36">
        <f>C5+1</f>
        <v>54</v>
      </c>
      <c r="D6" s="147" t="s">
        <v>351</v>
      </c>
      <c r="E6" s="165"/>
      <c r="F6" s="41">
        <v>3</v>
      </c>
      <c r="G6" s="36">
        <v>5</v>
      </c>
      <c r="H6" s="36">
        <f t="shared" ref="H6:H17" si="0">F6*G6</f>
        <v>15</v>
      </c>
      <c r="I6" s="42">
        <f t="shared" ref="I6:I19" si="1">G6*E6</f>
        <v>0</v>
      </c>
      <c r="J6" s="25" t="s">
        <v>228</v>
      </c>
    </row>
    <row r="7" spans="1:10" ht="24.95" customHeight="1">
      <c r="A7" s="141"/>
      <c r="B7" s="142"/>
      <c r="C7" s="36">
        <f t="shared" ref="C7" si="2">C6+1</f>
        <v>55</v>
      </c>
      <c r="D7" s="147" t="s">
        <v>266</v>
      </c>
      <c r="E7" s="165"/>
      <c r="F7" s="41">
        <v>3</v>
      </c>
      <c r="G7" s="36">
        <v>5</v>
      </c>
      <c r="H7" s="36">
        <f t="shared" si="0"/>
        <v>15</v>
      </c>
      <c r="I7" s="42">
        <f t="shared" si="1"/>
        <v>0</v>
      </c>
      <c r="J7" s="25" t="s">
        <v>228</v>
      </c>
    </row>
    <row r="8" spans="1:10" ht="24.95" customHeight="1">
      <c r="A8" s="141"/>
      <c r="B8" s="142"/>
      <c r="C8" s="36">
        <f>C7+1</f>
        <v>56</v>
      </c>
      <c r="D8" s="147" t="s">
        <v>72</v>
      </c>
      <c r="E8" s="165"/>
      <c r="F8" s="41">
        <v>4</v>
      </c>
      <c r="G8" s="36">
        <v>2</v>
      </c>
      <c r="H8" s="36">
        <f t="shared" si="0"/>
        <v>8</v>
      </c>
      <c r="I8" s="42">
        <f t="shared" si="1"/>
        <v>0</v>
      </c>
      <c r="J8" s="25" t="s">
        <v>228</v>
      </c>
    </row>
    <row r="9" spans="1:10" ht="24.95" customHeight="1" thickBot="1">
      <c r="A9" s="141"/>
      <c r="B9" s="142"/>
      <c r="C9" s="64">
        <f>C8+1</f>
        <v>57</v>
      </c>
      <c r="D9" s="148" t="s">
        <v>350</v>
      </c>
      <c r="E9" s="140"/>
      <c r="F9" s="41">
        <v>4</v>
      </c>
      <c r="G9" s="36">
        <v>5</v>
      </c>
      <c r="H9" s="36">
        <f t="shared" si="0"/>
        <v>20</v>
      </c>
      <c r="I9" s="42">
        <f t="shared" si="1"/>
        <v>0</v>
      </c>
      <c r="J9" s="25" t="s">
        <v>228</v>
      </c>
    </row>
    <row r="10" spans="1:10" ht="24.95" customHeight="1" thickBot="1">
      <c r="A10" s="141"/>
      <c r="B10" s="288" t="s">
        <v>67</v>
      </c>
      <c r="C10" s="289"/>
      <c r="D10" s="289"/>
      <c r="E10" s="289"/>
      <c r="F10" s="41"/>
      <c r="G10" s="36"/>
      <c r="H10" s="36"/>
      <c r="I10" s="42"/>
      <c r="J10" s="25"/>
    </row>
    <row r="11" spans="1:10" ht="24.95" customHeight="1" thickBot="1">
      <c r="A11" s="141"/>
      <c r="B11" s="142"/>
      <c r="C11" s="36">
        <f>C9+1</f>
        <v>58</v>
      </c>
      <c r="D11" s="147" t="s">
        <v>349</v>
      </c>
      <c r="E11" s="49"/>
      <c r="F11" s="41">
        <v>8</v>
      </c>
      <c r="G11" s="36">
        <v>4</v>
      </c>
      <c r="H11" s="36">
        <f t="shared" si="0"/>
        <v>32</v>
      </c>
      <c r="I11" s="42">
        <f t="shared" si="1"/>
        <v>0</v>
      </c>
      <c r="J11" s="25" t="s">
        <v>225</v>
      </c>
    </row>
    <row r="12" spans="1:10" ht="24.95" customHeight="1" thickBot="1">
      <c r="A12" s="141"/>
      <c r="B12" s="288" t="s">
        <v>68</v>
      </c>
      <c r="C12" s="289"/>
      <c r="D12" s="289"/>
      <c r="E12" s="289"/>
      <c r="F12" s="41"/>
      <c r="G12" s="36"/>
      <c r="H12" s="36"/>
      <c r="I12" s="42"/>
      <c r="J12" s="25"/>
    </row>
    <row r="13" spans="1:10" ht="24.95" customHeight="1" thickBot="1">
      <c r="A13" s="141"/>
      <c r="B13" s="142"/>
      <c r="C13" s="36">
        <f>C11+1</f>
        <v>59</v>
      </c>
      <c r="D13" s="147" t="s">
        <v>237</v>
      </c>
      <c r="E13" s="49"/>
      <c r="F13" s="41">
        <v>9</v>
      </c>
      <c r="G13" s="36">
        <v>4</v>
      </c>
      <c r="H13" s="36">
        <f t="shared" si="0"/>
        <v>36</v>
      </c>
      <c r="I13" s="42">
        <f t="shared" si="1"/>
        <v>0</v>
      </c>
      <c r="J13" s="25" t="s">
        <v>225</v>
      </c>
    </row>
    <row r="14" spans="1:10" ht="24.95" customHeight="1" thickBot="1">
      <c r="A14" s="141"/>
      <c r="B14" s="288" t="s">
        <v>69</v>
      </c>
      <c r="C14" s="289"/>
      <c r="D14" s="289"/>
      <c r="E14" s="289"/>
      <c r="F14" s="41"/>
      <c r="G14" s="36"/>
      <c r="H14" s="36"/>
      <c r="I14" s="42"/>
      <c r="J14" s="25"/>
    </row>
    <row r="15" spans="1:10" ht="24.95" customHeight="1" thickBot="1">
      <c r="A15" s="141"/>
      <c r="B15" s="142"/>
      <c r="C15" s="36">
        <f>C13+1</f>
        <v>60</v>
      </c>
      <c r="D15" s="147" t="s">
        <v>238</v>
      </c>
      <c r="E15" s="49"/>
      <c r="F15" s="41">
        <v>9</v>
      </c>
      <c r="G15" s="36">
        <v>4</v>
      </c>
      <c r="H15" s="36">
        <f t="shared" si="0"/>
        <v>36</v>
      </c>
      <c r="I15" s="42">
        <f t="shared" si="1"/>
        <v>0</v>
      </c>
      <c r="J15" s="25" t="s">
        <v>227</v>
      </c>
    </row>
    <row r="16" spans="1:10" ht="24.95" customHeight="1" thickBot="1">
      <c r="A16" s="141"/>
      <c r="B16" s="288" t="s">
        <v>70</v>
      </c>
      <c r="C16" s="289"/>
      <c r="D16" s="289"/>
      <c r="E16" s="289"/>
      <c r="F16" s="41"/>
      <c r="G16" s="36"/>
      <c r="H16" s="36"/>
      <c r="I16" s="42"/>
      <c r="J16" s="25"/>
    </row>
    <row r="17" spans="1:10" ht="24.95" customHeight="1" thickBot="1">
      <c r="A17" s="141"/>
      <c r="B17" s="142"/>
      <c r="C17" s="36">
        <f>C15+1</f>
        <v>61</v>
      </c>
      <c r="D17" s="147" t="s">
        <v>348</v>
      </c>
      <c r="E17" s="49"/>
      <c r="F17" s="41">
        <v>8</v>
      </c>
      <c r="G17" s="36">
        <v>5</v>
      </c>
      <c r="H17" s="36">
        <f t="shared" si="0"/>
        <v>40</v>
      </c>
      <c r="I17" s="42">
        <f t="shared" si="1"/>
        <v>0</v>
      </c>
      <c r="J17" s="25" t="s">
        <v>226</v>
      </c>
    </row>
    <row r="18" spans="1:10" ht="24.95" customHeight="1" thickBot="1">
      <c r="A18" s="283" t="s">
        <v>42</v>
      </c>
      <c r="B18" s="284"/>
      <c r="C18" s="284"/>
      <c r="D18" s="284"/>
      <c r="E18" s="284"/>
      <c r="F18" s="41"/>
      <c r="G18" s="36"/>
      <c r="H18" s="36"/>
      <c r="I18" s="42"/>
      <c r="J18" s="25"/>
    </row>
    <row r="19" spans="1:10" ht="24.95" customHeight="1" thickBot="1">
      <c r="A19" s="149"/>
      <c r="B19" s="150"/>
      <c r="C19" s="57">
        <f>C17+1</f>
        <v>62</v>
      </c>
      <c r="D19" s="144" t="s">
        <v>347</v>
      </c>
      <c r="E19" s="49"/>
      <c r="F19" s="194">
        <v>10</v>
      </c>
      <c r="G19" s="44">
        <v>4</v>
      </c>
      <c r="H19" s="44">
        <f>F19*G19</f>
        <v>40</v>
      </c>
      <c r="I19" s="195">
        <f t="shared" si="1"/>
        <v>0</v>
      </c>
      <c r="J19" s="30" t="s">
        <v>287</v>
      </c>
    </row>
    <row r="20" spans="1:10">
      <c r="A20" s="58"/>
      <c r="B20" s="58"/>
      <c r="C20" s="59"/>
      <c r="D20" s="58"/>
      <c r="E20" s="63"/>
      <c r="F20" s="59"/>
      <c r="G20" s="59"/>
      <c r="H20" s="59"/>
      <c r="I20" s="59"/>
      <c r="J20" s="62"/>
    </row>
    <row r="21" spans="1:10">
      <c r="A21" s="58"/>
      <c r="B21" s="58"/>
      <c r="C21" s="59"/>
      <c r="D21" s="58"/>
      <c r="E21" s="63"/>
      <c r="F21" s="59"/>
      <c r="G21" s="59"/>
      <c r="H21" s="59"/>
      <c r="I21" s="59"/>
      <c r="J21" s="62"/>
    </row>
    <row r="22" spans="1:10">
      <c r="A22" s="58"/>
      <c r="B22" s="58"/>
      <c r="C22" s="59"/>
      <c r="D22" s="58"/>
      <c r="E22" s="59"/>
      <c r="F22" s="59"/>
      <c r="G22" s="59"/>
      <c r="H22" s="59"/>
      <c r="I22" s="59"/>
      <c r="J22" s="62"/>
    </row>
    <row r="23" spans="1:10">
      <c r="A23" s="58"/>
      <c r="B23" s="58"/>
      <c r="C23" s="59"/>
      <c r="D23" s="58"/>
      <c r="E23" s="63"/>
      <c r="F23" s="59"/>
      <c r="G23" s="59"/>
      <c r="H23" s="59"/>
      <c r="I23" s="59"/>
      <c r="J23" s="62"/>
    </row>
  </sheetData>
  <sheetProtection password="EC19" sheet="1" objects="1" scenarios="1"/>
  <protectedRanges>
    <protectedRange sqref="E11 E13 E15 E17 E19 E5:E9" name="Range1"/>
  </protectedRanges>
  <mergeCells count="8">
    <mergeCell ref="A1:J1"/>
    <mergeCell ref="A3:E3"/>
    <mergeCell ref="A18:E18"/>
    <mergeCell ref="B4:E4"/>
    <mergeCell ref="B10:E10"/>
    <mergeCell ref="B12:E12"/>
    <mergeCell ref="B16:E16"/>
    <mergeCell ref="B14:E14"/>
  </mergeCells>
  <dataValidations count="5">
    <dataValidation type="whole" operator="lessThanOrEqual" allowBlank="1" showInputMessage="1" showErrorMessage="1" sqref="E5 E8:E9">
      <formula1>4</formula1>
    </dataValidation>
    <dataValidation type="whole" operator="lessThanOrEqual" allowBlank="1" showInputMessage="1" showErrorMessage="1" sqref="E6:E7">
      <formula1>3</formula1>
    </dataValidation>
    <dataValidation type="whole" operator="lessThanOrEqual" allowBlank="1" showInputMessage="1" showErrorMessage="1" sqref="E11 E17">
      <formula1>8</formula1>
    </dataValidation>
    <dataValidation type="whole" operator="lessThanOrEqual" allowBlank="1" showInputMessage="1" showErrorMessage="1" sqref="E13 E15">
      <formula1>9</formula1>
    </dataValidation>
    <dataValidation type="whole" operator="lessThanOrEqual" allowBlank="1" showInputMessage="1" showErrorMessage="1" sqref="E19">
      <formula1>10</formula1>
    </dataValidation>
  </dataValidations>
  <pageMargins left="0.7" right="0.7" top="0.75" bottom="0.75" header="0.3" footer="0.3"/>
  <pageSetup paperSize="9" scale="7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J18"/>
  <sheetViews>
    <sheetView rightToLeft="1" view="pageBreakPreview" zoomScaleNormal="100" zoomScaleSheetLayoutView="100" workbookViewId="0">
      <selection activeCell="G24" sqref="G24"/>
    </sheetView>
  </sheetViews>
  <sheetFormatPr defaultColWidth="9.140625" defaultRowHeight="23.25"/>
  <cols>
    <col min="1" max="3" width="4.7109375" style="3" customWidth="1"/>
    <col min="4" max="4" width="80.7109375" style="2" customWidth="1"/>
    <col min="5" max="5" width="10.7109375" style="3" customWidth="1"/>
    <col min="6" max="9" width="8.7109375" style="16" customWidth="1"/>
    <col min="10" max="10" width="18.7109375" style="16" customWidth="1"/>
    <col min="11" max="16384" width="9.140625" style="2"/>
  </cols>
  <sheetData>
    <row r="1" spans="1:10" ht="35.1" customHeight="1" thickBot="1">
      <c r="A1" s="294" t="s">
        <v>93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ht="35.1" customHeight="1" thickBot="1">
      <c r="A2" s="60"/>
      <c r="B2" s="61"/>
      <c r="C2" s="45" t="s">
        <v>84</v>
      </c>
      <c r="D2" s="51" t="s">
        <v>43</v>
      </c>
      <c r="E2" s="33" t="s">
        <v>85</v>
      </c>
      <c r="F2" s="52" t="s">
        <v>268</v>
      </c>
      <c r="G2" s="53" t="s">
        <v>267</v>
      </c>
      <c r="H2" s="53" t="s">
        <v>269</v>
      </c>
      <c r="I2" s="53" t="s">
        <v>271</v>
      </c>
      <c r="J2" s="46" t="s">
        <v>270</v>
      </c>
    </row>
    <row r="3" spans="1:10" ht="24.95" customHeight="1" thickBot="1">
      <c r="A3" s="283" t="s">
        <v>40</v>
      </c>
      <c r="B3" s="284"/>
      <c r="C3" s="284"/>
      <c r="D3" s="284"/>
      <c r="E3" s="284"/>
      <c r="F3" s="38"/>
      <c r="G3" s="39"/>
      <c r="H3" s="39"/>
      <c r="I3" s="40"/>
      <c r="J3" s="65"/>
    </row>
    <row r="4" spans="1:10" ht="24.95" customHeight="1">
      <c r="A4" s="166"/>
      <c r="B4" s="167"/>
      <c r="C4" s="36">
        <f>HR!C19+1</f>
        <v>63</v>
      </c>
      <c r="D4" s="147" t="s">
        <v>239</v>
      </c>
      <c r="E4" s="139"/>
      <c r="F4" s="41">
        <v>13</v>
      </c>
      <c r="G4" s="36">
        <v>3</v>
      </c>
      <c r="H4" s="36">
        <f>F4*G4</f>
        <v>39</v>
      </c>
      <c r="I4" s="42">
        <f>E4*G4</f>
        <v>0</v>
      </c>
      <c r="J4" s="65" t="s">
        <v>223</v>
      </c>
    </row>
    <row r="5" spans="1:10" ht="24.95" customHeight="1">
      <c r="A5" s="166"/>
      <c r="B5" s="167"/>
      <c r="C5" s="36">
        <f>C4+1</f>
        <v>64</v>
      </c>
      <c r="D5" s="147" t="s">
        <v>92</v>
      </c>
      <c r="E5" s="165"/>
      <c r="F5" s="41">
        <v>3</v>
      </c>
      <c r="G5" s="36">
        <v>5</v>
      </c>
      <c r="H5" s="36">
        <f t="shared" ref="H5:H10" si="0">F5*G5</f>
        <v>15</v>
      </c>
      <c r="I5" s="42">
        <f t="shared" ref="I5:I12" si="1">E5*G5</f>
        <v>0</v>
      </c>
      <c r="J5" s="65" t="s">
        <v>223</v>
      </c>
    </row>
    <row r="6" spans="1:10" ht="24.95" customHeight="1">
      <c r="A6" s="166"/>
      <c r="B6" s="167"/>
      <c r="C6" s="36">
        <f t="shared" ref="C6:C7" si="2">C5+1</f>
        <v>65</v>
      </c>
      <c r="D6" s="147" t="s">
        <v>346</v>
      </c>
      <c r="E6" s="165"/>
      <c r="F6" s="41">
        <v>3</v>
      </c>
      <c r="G6" s="36">
        <v>3</v>
      </c>
      <c r="H6" s="36">
        <f t="shared" si="0"/>
        <v>9</v>
      </c>
      <c r="I6" s="42">
        <f t="shared" si="1"/>
        <v>0</v>
      </c>
      <c r="J6" s="65" t="s">
        <v>223</v>
      </c>
    </row>
    <row r="7" spans="1:10" ht="24.95" customHeight="1" thickBot="1">
      <c r="A7" s="166"/>
      <c r="B7" s="167"/>
      <c r="C7" s="36">
        <f t="shared" si="2"/>
        <v>66</v>
      </c>
      <c r="D7" s="147" t="s">
        <v>345</v>
      </c>
      <c r="E7" s="140"/>
      <c r="F7" s="41">
        <v>3</v>
      </c>
      <c r="G7" s="36">
        <v>4</v>
      </c>
      <c r="H7" s="36">
        <f t="shared" si="0"/>
        <v>12</v>
      </c>
      <c r="I7" s="42">
        <f t="shared" si="1"/>
        <v>0</v>
      </c>
      <c r="J7" s="65" t="s">
        <v>223</v>
      </c>
    </row>
    <row r="8" spans="1:10" ht="24.95" customHeight="1" thickBot="1">
      <c r="A8" s="283" t="s">
        <v>76</v>
      </c>
      <c r="B8" s="284"/>
      <c r="C8" s="284"/>
      <c r="D8" s="284"/>
      <c r="E8" s="284"/>
      <c r="F8" s="41"/>
      <c r="G8" s="36"/>
      <c r="H8" s="36"/>
      <c r="I8" s="42"/>
      <c r="J8" s="65"/>
    </row>
    <row r="9" spans="1:10" ht="24.95" customHeight="1">
      <c r="A9" s="166"/>
      <c r="B9" s="167"/>
      <c r="C9" s="36">
        <f>C7+1</f>
        <v>67</v>
      </c>
      <c r="D9" s="147" t="s">
        <v>344</v>
      </c>
      <c r="E9" s="139"/>
      <c r="F9" s="41">
        <v>8</v>
      </c>
      <c r="G9" s="36">
        <v>2</v>
      </c>
      <c r="H9" s="36">
        <f t="shared" si="0"/>
        <v>16</v>
      </c>
      <c r="I9" s="42">
        <f t="shared" si="1"/>
        <v>0</v>
      </c>
      <c r="J9" s="65" t="s">
        <v>223</v>
      </c>
    </row>
    <row r="10" spans="1:10" ht="24.95" customHeight="1" thickBot="1">
      <c r="A10" s="166"/>
      <c r="B10" s="167"/>
      <c r="C10" s="36">
        <f>C9+1</f>
        <v>68</v>
      </c>
      <c r="D10" s="147" t="s">
        <v>343</v>
      </c>
      <c r="E10" s="140"/>
      <c r="F10" s="41">
        <v>4</v>
      </c>
      <c r="G10" s="36">
        <v>2</v>
      </c>
      <c r="H10" s="36">
        <f t="shared" si="0"/>
        <v>8</v>
      </c>
      <c r="I10" s="42">
        <f t="shared" si="1"/>
        <v>0</v>
      </c>
      <c r="J10" s="65" t="s">
        <v>223</v>
      </c>
    </row>
    <row r="11" spans="1:10" ht="24.95" customHeight="1" thickBot="1">
      <c r="A11" s="283" t="s">
        <v>75</v>
      </c>
      <c r="B11" s="284"/>
      <c r="C11" s="284"/>
      <c r="D11" s="284"/>
      <c r="E11" s="284"/>
      <c r="F11" s="41"/>
      <c r="G11" s="36"/>
      <c r="H11" s="36"/>
      <c r="I11" s="42"/>
      <c r="J11" s="65"/>
    </row>
    <row r="12" spans="1:10" ht="24.95" customHeight="1" thickBot="1">
      <c r="A12" s="168"/>
      <c r="B12" s="137"/>
      <c r="C12" s="57">
        <f>C10+1</f>
        <v>69</v>
      </c>
      <c r="D12" s="151" t="s">
        <v>342</v>
      </c>
      <c r="E12" s="49"/>
      <c r="F12" s="194">
        <v>3</v>
      </c>
      <c r="G12" s="44">
        <v>4</v>
      </c>
      <c r="H12" s="44">
        <f>F12*G12</f>
        <v>12</v>
      </c>
      <c r="I12" s="195">
        <f t="shared" si="1"/>
        <v>0</v>
      </c>
      <c r="J12" s="66" t="s">
        <v>223</v>
      </c>
    </row>
    <row r="13" spans="1:10">
      <c r="A13" s="63"/>
      <c r="B13" s="63"/>
      <c r="C13" s="63"/>
      <c r="D13" s="58"/>
      <c r="E13" s="63"/>
      <c r="F13" s="59"/>
      <c r="G13" s="59"/>
      <c r="H13" s="59"/>
      <c r="I13" s="59"/>
      <c r="J13" s="59"/>
    </row>
    <row r="14" spans="1:10">
      <c r="A14" s="63"/>
      <c r="B14" s="63"/>
      <c r="C14" s="63"/>
      <c r="D14" s="58"/>
      <c r="E14" s="63"/>
      <c r="F14" s="59"/>
      <c r="G14" s="59"/>
      <c r="H14" s="59"/>
      <c r="I14" s="59"/>
      <c r="J14" s="59"/>
    </row>
    <row r="15" spans="1:10">
      <c r="A15" s="63"/>
      <c r="B15" s="63"/>
      <c r="C15" s="63"/>
      <c r="D15" s="58"/>
      <c r="E15" s="63"/>
      <c r="F15" s="59"/>
      <c r="G15" s="59"/>
      <c r="H15" s="59"/>
      <c r="I15" s="59"/>
      <c r="J15" s="59"/>
    </row>
    <row r="16" spans="1:10">
      <c r="A16" s="63"/>
      <c r="B16" s="63"/>
      <c r="C16" s="63"/>
      <c r="D16" s="58"/>
      <c r="E16" s="63"/>
      <c r="F16" s="59"/>
      <c r="G16" s="59"/>
      <c r="H16" s="59"/>
      <c r="I16" s="59"/>
      <c r="J16" s="59"/>
    </row>
    <row r="17" spans="1:10">
      <c r="A17" s="63"/>
      <c r="B17" s="63"/>
      <c r="C17" s="63"/>
      <c r="D17" s="58"/>
      <c r="E17" s="63"/>
      <c r="F17" s="59"/>
      <c r="G17" s="59"/>
      <c r="H17" s="59"/>
      <c r="I17" s="59"/>
      <c r="J17" s="59"/>
    </row>
    <row r="18" spans="1:10">
      <c r="A18" s="63"/>
      <c r="B18" s="63"/>
      <c r="C18" s="63"/>
      <c r="D18" s="58"/>
      <c r="E18" s="63"/>
      <c r="F18" s="59"/>
      <c r="G18" s="59"/>
      <c r="H18" s="59"/>
      <c r="I18" s="59"/>
      <c r="J18" s="59"/>
    </row>
  </sheetData>
  <sheetProtection password="EC19" sheet="1" objects="1" scenarios="1"/>
  <protectedRanges>
    <protectedRange sqref="E4:E7 E9:E10 E12" name="Range1"/>
  </protectedRanges>
  <mergeCells count="4">
    <mergeCell ref="A3:E3"/>
    <mergeCell ref="A8:E8"/>
    <mergeCell ref="A11:E11"/>
    <mergeCell ref="A1:J1"/>
  </mergeCells>
  <dataValidations count="4">
    <dataValidation type="whole" operator="lessThanOrEqual" allowBlank="1" showInputMessage="1" showErrorMessage="1" sqref="E4">
      <formula1>13</formula1>
    </dataValidation>
    <dataValidation type="whole" operator="lessThanOrEqual" allowBlank="1" showInputMessage="1" showErrorMessage="1" sqref="E5 E6 E7 E12">
      <formula1>3</formula1>
    </dataValidation>
    <dataValidation type="whole" operator="lessThanOrEqual" allowBlank="1" showInputMessage="1" showErrorMessage="1" sqref="E9">
      <formula1>8</formula1>
    </dataValidation>
    <dataValidation type="whole" operator="lessThanOrEqual" allowBlank="1" showInputMessage="1" showErrorMessage="1" sqref="E10">
      <formula1>4</formula1>
    </dataValidation>
  </dataValidations>
  <pageMargins left="0.7" right="0.7" top="0.75" bottom="0.75" header="0.3" footer="0.3"/>
  <pageSetup paperSize="9" scale="70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499984740745262"/>
  </sheetPr>
  <dimension ref="A1:J20"/>
  <sheetViews>
    <sheetView rightToLeft="1" view="pageBreakPreview" zoomScaleNormal="100" zoomScaleSheetLayoutView="100" workbookViewId="0">
      <selection activeCell="F13" sqref="F13"/>
    </sheetView>
  </sheetViews>
  <sheetFormatPr defaultColWidth="9.140625" defaultRowHeight="23.25"/>
  <cols>
    <col min="1" max="2" width="4.7109375" style="2" customWidth="1"/>
    <col min="3" max="3" width="4.7109375" style="3" customWidth="1"/>
    <col min="4" max="4" width="81.7109375" style="2" customWidth="1"/>
    <col min="5" max="5" width="10.7109375" style="3" customWidth="1"/>
    <col min="6" max="9" width="8.7109375" style="16" customWidth="1"/>
    <col min="10" max="10" width="17.7109375" style="23" customWidth="1"/>
    <col min="11" max="16384" width="9.140625" style="2"/>
  </cols>
  <sheetData>
    <row r="1" spans="1:10" ht="35.1" customHeight="1" thickBot="1">
      <c r="A1" s="294" t="s">
        <v>94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ht="35.1" customHeight="1" thickBot="1">
      <c r="A2" s="161"/>
      <c r="B2" s="162"/>
      <c r="C2" s="67" t="s">
        <v>84</v>
      </c>
      <c r="D2" s="68" t="s">
        <v>43</v>
      </c>
      <c r="E2" s="33" t="s">
        <v>85</v>
      </c>
      <c r="F2" s="52" t="s">
        <v>268</v>
      </c>
      <c r="G2" s="53" t="s">
        <v>267</v>
      </c>
      <c r="H2" s="53" t="s">
        <v>269</v>
      </c>
      <c r="I2" s="53" t="s">
        <v>271</v>
      </c>
      <c r="J2" s="46" t="s">
        <v>270</v>
      </c>
    </row>
    <row r="3" spans="1:10" ht="24.95" customHeight="1" thickBot="1">
      <c r="A3" s="283" t="s">
        <v>79</v>
      </c>
      <c r="B3" s="284"/>
      <c r="C3" s="284"/>
      <c r="D3" s="284"/>
      <c r="E3" s="309"/>
      <c r="F3" s="38"/>
      <c r="G3" s="39"/>
      <c r="H3" s="39"/>
      <c r="I3" s="40"/>
      <c r="J3" s="24"/>
    </row>
    <row r="4" spans="1:10" ht="24.95" customHeight="1" thickBot="1">
      <c r="A4" s="141"/>
      <c r="B4" s="142"/>
      <c r="C4" s="36">
        <v>70</v>
      </c>
      <c r="D4" s="147" t="s">
        <v>240</v>
      </c>
      <c r="E4" s="49"/>
      <c r="F4" s="41">
        <v>8</v>
      </c>
      <c r="G4" s="36">
        <v>3</v>
      </c>
      <c r="H4" s="36">
        <f>F4*G4</f>
        <v>24</v>
      </c>
      <c r="I4" s="42">
        <f>G4*E4</f>
        <v>0</v>
      </c>
      <c r="J4" s="25" t="s">
        <v>224</v>
      </c>
    </row>
    <row r="5" spans="1:10" ht="24.95" customHeight="1" thickBot="1">
      <c r="A5" s="308" t="s">
        <v>80</v>
      </c>
      <c r="B5" s="309"/>
      <c r="C5" s="309"/>
      <c r="D5" s="309"/>
      <c r="E5" s="309"/>
      <c r="F5" s="41"/>
      <c r="G5" s="36"/>
      <c r="H5" s="36"/>
      <c r="I5" s="42"/>
      <c r="J5" s="25"/>
    </row>
    <row r="6" spans="1:10" ht="24.95" customHeight="1">
      <c r="A6" s="169"/>
      <c r="B6" s="170"/>
      <c r="C6" s="39">
        <v>71</v>
      </c>
      <c r="D6" s="163" t="s">
        <v>341</v>
      </c>
      <c r="E6" s="139"/>
      <c r="F6" s="41">
        <v>2</v>
      </c>
      <c r="G6" s="36">
        <v>1</v>
      </c>
      <c r="H6" s="36">
        <f t="shared" ref="H6" si="0">F6*G6</f>
        <v>2</v>
      </c>
      <c r="I6" s="42">
        <f t="shared" ref="I6" si="1">G6*E6</f>
        <v>0</v>
      </c>
      <c r="J6" s="25" t="s">
        <v>233</v>
      </c>
    </row>
    <row r="7" spans="1:10" ht="24.95" customHeight="1">
      <c r="A7" s="141"/>
      <c r="B7" s="142"/>
      <c r="C7" s="36">
        <f>C6+1</f>
        <v>72</v>
      </c>
      <c r="D7" s="164" t="s">
        <v>81</v>
      </c>
      <c r="E7" s="165"/>
      <c r="F7" s="41">
        <v>3</v>
      </c>
      <c r="G7" s="36">
        <v>3</v>
      </c>
      <c r="H7" s="36">
        <f t="shared" ref="H7:H17" si="2">F7*G7</f>
        <v>9</v>
      </c>
      <c r="I7" s="42">
        <f t="shared" ref="I7:I20" si="3">G7*E7</f>
        <v>0</v>
      </c>
      <c r="J7" s="25" t="s">
        <v>221</v>
      </c>
    </row>
    <row r="8" spans="1:10" ht="24.95" customHeight="1">
      <c r="A8" s="141"/>
      <c r="B8" s="142"/>
      <c r="C8" s="36">
        <f>C7+1</f>
        <v>73</v>
      </c>
      <c r="D8" s="164" t="s">
        <v>276</v>
      </c>
      <c r="E8" s="165"/>
      <c r="F8" s="41">
        <v>5</v>
      </c>
      <c r="G8" s="36">
        <v>3</v>
      </c>
      <c r="H8" s="36">
        <f t="shared" si="2"/>
        <v>15</v>
      </c>
      <c r="I8" s="42">
        <f t="shared" si="3"/>
        <v>0</v>
      </c>
      <c r="J8" s="25" t="s">
        <v>221</v>
      </c>
    </row>
    <row r="9" spans="1:10" ht="24.95" customHeight="1">
      <c r="A9" s="141"/>
      <c r="B9" s="142"/>
      <c r="C9" s="36">
        <f>C8+1</f>
        <v>74</v>
      </c>
      <c r="D9" s="164" t="s">
        <v>340</v>
      </c>
      <c r="E9" s="165"/>
      <c r="F9" s="41">
        <v>4</v>
      </c>
      <c r="G9" s="36">
        <v>2</v>
      </c>
      <c r="H9" s="36">
        <f t="shared" si="2"/>
        <v>8</v>
      </c>
      <c r="I9" s="42">
        <f t="shared" si="3"/>
        <v>0</v>
      </c>
      <c r="J9" s="25" t="s">
        <v>221</v>
      </c>
    </row>
    <row r="10" spans="1:10" ht="24.95" customHeight="1">
      <c r="A10" s="141"/>
      <c r="B10" s="142"/>
      <c r="C10" s="36">
        <f>C9+1</f>
        <v>75</v>
      </c>
      <c r="D10" s="164" t="s">
        <v>339</v>
      </c>
      <c r="E10" s="165"/>
      <c r="F10" s="41">
        <v>5</v>
      </c>
      <c r="G10" s="36">
        <v>3</v>
      </c>
      <c r="H10" s="36">
        <f t="shared" si="2"/>
        <v>15</v>
      </c>
      <c r="I10" s="42">
        <f t="shared" si="3"/>
        <v>0</v>
      </c>
      <c r="J10" s="25" t="s">
        <v>221</v>
      </c>
    </row>
    <row r="11" spans="1:10" ht="24.95" customHeight="1">
      <c r="A11" s="141"/>
      <c r="B11" s="142"/>
      <c r="C11" s="36">
        <f t="shared" ref="C11" si="4">C10+1</f>
        <v>76</v>
      </c>
      <c r="D11" s="164" t="s">
        <v>338</v>
      </c>
      <c r="E11" s="165"/>
      <c r="F11" s="41">
        <v>4</v>
      </c>
      <c r="G11" s="36">
        <v>3</v>
      </c>
      <c r="H11" s="36">
        <f t="shared" si="2"/>
        <v>12</v>
      </c>
      <c r="I11" s="42">
        <f t="shared" si="3"/>
        <v>0</v>
      </c>
      <c r="J11" s="25" t="s">
        <v>230</v>
      </c>
    </row>
    <row r="12" spans="1:10" ht="24.95" customHeight="1">
      <c r="A12" s="141"/>
      <c r="B12" s="142"/>
      <c r="C12" s="36">
        <f>C11+1</f>
        <v>77</v>
      </c>
      <c r="D12" s="164" t="s">
        <v>337</v>
      </c>
      <c r="E12" s="165"/>
      <c r="F12" s="41">
        <v>4</v>
      </c>
      <c r="G12" s="36">
        <v>3</v>
      </c>
      <c r="H12" s="36">
        <f t="shared" si="2"/>
        <v>12</v>
      </c>
      <c r="I12" s="42">
        <f t="shared" si="3"/>
        <v>0</v>
      </c>
      <c r="J12" s="25" t="s">
        <v>230</v>
      </c>
    </row>
    <row r="13" spans="1:10" ht="24.95" customHeight="1" thickBot="1">
      <c r="A13" s="158"/>
      <c r="B13" s="157"/>
      <c r="C13" s="44">
        <f>C12+1</f>
        <v>78</v>
      </c>
      <c r="D13" s="171" t="s">
        <v>336</v>
      </c>
      <c r="E13" s="140"/>
      <c r="F13" s="41">
        <v>2</v>
      </c>
      <c r="G13" s="36">
        <v>3</v>
      </c>
      <c r="H13" s="36">
        <f t="shared" si="2"/>
        <v>6</v>
      </c>
      <c r="I13" s="42">
        <f t="shared" si="3"/>
        <v>0</v>
      </c>
      <c r="J13" s="25" t="s">
        <v>287</v>
      </c>
    </row>
    <row r="14" spans="1:10" ht="24.95" customHeight="1" thickBot="1">
      <c r="A14" s="297" t="s">
        <v>78</v>
      </c>
      <c r="B14" s="298"/>
      <c r="C14" s="298"/>
      <c r="D14" s="298"/>
      <c r="E14" s="302"/>
      <c r="F14" s="41"/>
      <c r="G14" s="36"/>
      <c r="H14" s="36"/>
      <c r="I14" s="42"/>
      <c r="J14" s="25"/>
    </row>
    <row r="15" spans="1:10" ht="24.95" customHeight="1">
      <c r="A15" s="141"/>
      <c r="B15" s="142"/>
      <c r="C15" s="36">
        <f>C13+1</f>
        <v>79</v>
      </c>
      <c r="D15" s="147" t="s">
        <v>335</v>
      </c>
      <c r="E15" s="139"/>
      <c r="F15" s="41">
        <v>4</v>
      </c>
      <c r="G15" s="36">
        <v>4</v>
      </c>
      <c r="H15" s="36">
        <f t="shared" si="2"/>
        <v>16</v>
      </c>
      <c r="I15" s="42">
        <f t="shared" si="3"/>
        <v>0</v>
      </c>
      <c r="J15" s="25" t="s">
        <v>241</v>
      </c>
    </row>
    <row r="16" spans="1:10" ht="24.95" customHeight="1">
      <c r="A16" s="141"/>
      <c r="B16" s="142"/>
      <c r="C16" s="36">
        <f>C15+1</f>
        <v>80</v>
      </c>
      <c r="D16" s="147" t="s">
        <v>334</v>
      </c>
      <c r="E16" s="165"/>
      <c r="F16" s="41">
        <v>4</v>
      </c>
      <c r="G16" s="36">
        <v>3</v>
      </c>
      <c r="H16" s="36">
        <f>F16*G16</f>
        <v>12</v>
      </c>
      <c r="I16" s="42">
        <f t="shared" si="3"/>
        <v>0</v>
      </c>
      <c r="J16" s="25" t="s">
        <v>224</v>
      </c>
    </row>
    <row r="17" spans="1:10" ht="24.95" customHeight="1" thickBot="1">
      <c r="A17" s="141"/>
      <c r="B17" s="142"/>
      <c r="C17" s="36">
        <f>C16+1</f>
        <v>81</v>
      </c>
      <c r="D17" s="147" t="s">
        <v>333</v>
      </c>
      <c r="E17" s="140"/>
      <c r="F17" s="41">
        <v>3</v>
      </c>
      <c r="G17" s="36">
        <v>4</v>
      </c>
      <c r="H17" s="36">
        <f t="shared" si="2"/>
        <v>12</v>
      </c>
      <c r="I17" s="42">
        <f t="shared" si="3"/>
        <v>0</v>
      </c>
      <c r="J17" s="25" t="s">
        <v>221</v>
      </c>
    </row>
    <row r="18" spans="1:10" ht="24.95" customHeight="1" thickBot="1">
      <c r="A18" s="283" t="s">
        <v>77</v>
      </c>
      <c r="B18" s="284"/>
      <c r="C18" s="284"/>
      <c r="D18" s="284"/>
      <c r="E18" s="302"/>
      <c r="F18" s="41"/>
      <c r="G18" s="36"/>
      <c r="H18" s="36"/>
      <c r="I18" s="42"/>
      <c r="J18" s="25"/>
    </row>
    <row r="19" spans="1:10" ht="24.95" customHeight="1">
      <c r="A19" s="141"/>
      <c r="B19" s="142"/>
      <c r="C19" s="36">
        <f>C17+1</f>
        <v>82</v>
      </c>
      <c r="D19" s="147" t="s">
        <v>332</v>
      </c>
      <c r="E19" s="139"/>
      <c r="F19" s="41">
        <v>2</v>
      </c>
      <c r="G19" s="36">
        <v>8</v>
      </c>
      <c r="H19" s="36">
        <f>G19*F19</f>
        <v>16</v>
      </c>
      <c r="I19" s="42">
        <f>E19*G19</f>
        <v>0</v>
      </c>
      <c r="J19" s="25" t="s">
        <v>287</v>
      </c>
    </row>
    <row r="20" spans="1:10" ht="24.95" customHeight="1" thickBot="1">
      <c r="A20" s="172"/>
      <c r="B20" s="173"/>
      <c r="C20" s="174">
        <f>C19+1</f>
        <v>83</v>
      </c>
      <c r="D20" s="175" t="s">
        <v>331</v>
      </c>
      <c r="E20" s="140"/>
      <c r="F20" s="194">
        <v>4</v>
      </c>
      <c r="G20" s="44">
        <v>2</v>
      </c>
      <c r="H20" s="44">
        <f>F20*G20</f>
        <v>8</v>
      </c>
      <c r="I20" s="195">
        <f t="shared" si="3"/>
        <v>0</v>
      </c>
      <c r="J20" s="30" t="s">
        <v>295</v>
      </c>
    </row>
  </sheetData>
  <sheetProtection password="EC19" sheet="1" objects="1" scenarios="1"/>
  <protectedRanges>
    <protectedRange sqref="E4 E6:E13 E15:E17 E19:E20" name="Range1"/>
  </protectedRanges>
  <mergeCells count="5">
    <mergeCell ref="A18:E18"/>
    <mergeCell ref="A14:E14"/>
    <mergeCell ref="A5:E5"/>
    <mergeCell ref="A3:E3"/>
    <mergeCell ref="A1:J1"/>
  </mergeCells>
  <dataValidations count="5">
    <dataValidation type="whole" operator="lessThanOrEqual" allowBlank="1" showInputMessage="1" showErrorMessage="1" sqref="E4">
      <formula1>8</formula1>
    </dataValidation>
    <dataValidation type="whole" operator="lessThanOrEqual" allowBlank="1" showInputMessage="1" showErrorMessage="1" sqref="E6 E13 E19">
      <formula1>2</formula1>
    </dataValidation>
    <dataValidation type="whole" operator="lessThanOrEqual" allowBlank="1" showInputMessage="1" showErrorMessage="1" sqref="E7 E17">
      <formula1>3</formula1>
    </dataValidation>
    <dataValidation type="whole" operator="lessThanOrEqual" allowBlank="1" showInputMessage="1" showErrorMessage="1" sqref="E8 E10">
      <formula1>5</formula1>
    </dataValidation>
    <dataValidation type="whole" operator="lessThanOrEqual" allowBlank="1" showInputMessage="1" showErrorMessage="1" sqref="E9 E11 E12 E15 E16 E20">
      <formula1>4</formula1>
    </dataValidation>
  </dataValidations>
  <pageMargins left="0.7" right="0.7" top="0.75" bottom="0.75" header="0.3" footer="0.3"/>
  <pageSetup paperSize="9" scale="70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6"/>
  <sheetViews>
    <sheetView rightToLeft="1" view="pageBreakPreview" zoomScaleNormal="100" zoomScaleSheetLayoutView="100" workbookViewId="0">
      <selection activeCell="F4" sqref="F4"/>
    </sheetView>
  </sheetViews>
  <sheetFormatPr defaultRowHeight="15"/>
  <cols>
    <col min="1" max="1" width="35.7109375" customWidth="1"/>
    <col min="2" max="13" width="8.7109375" style="11" customWidth="1"/>
    <col min="14" max="15" width="8.7109375" customWidth="1"/>
  </cols>
  <sheetData>
    <row r="1" spans="1:17" ht="24.95" customHeight="1" thickBot="1">
      <c r="A1" s="310" t="s">
        <v>298</v>
      </c>
      <c r="B1" s="314" t="s">
        <v>253</v>
      </c>
      <c r="C1" s="315"/>
      <c r="D1" s="316" t="s">
        <v>254</v>
      </c>
      <c r="E1" s="317"/>
      <c r="F1" s="314" t="s">
        <v>65</v>
      </c>
      <c r="G1" s="315"/>
      <c r="H1" s="316" t="s">
        <v>255</v>
      </c>
      <c r="I1" s="317"/>
      <c r="J1" s="314" t="s">
        <v>256</v>
      </c>
      <c r="K1" s="315"/>
      <c r="L1" s="316" t="s">
        <v>80</v>
      </c>
      <c r="M1" s="315"/>
      <c r="N1" s="312" t="s">
        <v>258</v>
      </c>
      <c r="O1" s="313"/>
    </row>
    <row r="2" spans="1:17" ht="24.95" customHeight="1" thickBot="1">
      <c r="A2" s="311"/>
      <c r="B2" s="73" t="s">
        <v>85</v>
      </c>
      <c r="C2" s="74" t="s">
        <v>272</v>
      </c>
      <c r="D2" s="96" t="s">
        <v>85</v>
      </c>
      <c r="E2" s="97" t="s">
        <v>272</v>
      </c>
      <c r="F2" s="99" t="s">
        <v>85</v>
      </c>
      <c r="G2" s="100" t="s">
        <v>272</v>
      </c>
      <c r="H2" s="96" t="s">
        <v>85</v>
      </c>
      <c r="I2" s="97" t="s">
        <v>272</v>
      </c>
      <c r="J2" s="99" t="s">
        <v>85</v>
      </c>
      <c r="K2" s="100" t="s">
        <v>272</v>
      </c>
      <c r="L2" s="96" t="s">
        <v>85</v>
      </c>
      <c r="M2" s="74" t="s">
        <v>272</v>
      </c>
      <c r="N2" s="73" t="s">
        <v>85</v>
      </c>
      <c r="O2" s="74" t="s">
        <v>272</v>
      </c>
    </row>
    <row r="3" spans="1:17" ht="24.95" customHeight="1">
      <c r="A3" s="176" t="s">
        <v>281</v>
      </c>
      <c r="B3" s="78">
        <f>SUM(Governance!I5,Governance!I7,Governance!I9,Governance!I28)</f>
        <v>0</v>
      </c>
      <c r="C3" s="69">
        <f>SUM(Governance!H5,Governance!H7,Governance!H9,Governance!H28)</f>
        <v>30</v>
      </c>
      <c r="D3" s="76"/>
      <c r="E3" s="71"/>
      <c r="F3" s="75"/>
      <c r="G3" s="69"/>
      <c r="H3" s="76"/>
      <c r="I3" s="71"/>
      <c r="J3" s="75"/>
      <c r="K3" s="69"/>
      <c r="L3" s="76"/>
      <c r="M3" s="69"/>
      <c r="N3" s="78">
        <f>SUM(L3,J3,H3,F3,D3,B3)</f>
        <v>0</v>
      </c>
      <c r="O3" s="70">
        <f>SUM(M3,K3,I3,G3,E3,C3)</f>
        <v>30</v>
      </c>
    </row>
    <row r="4" spans="1:17" ht="24.95" customHeight="1">
      <c r="A4" s="176" t="s">
        <v>280</v>
      </c>
      <c r="B4" s="78">
        <f>SUM(Governance!I14,Governance!I16,Governance!I18,Governance!I20,Governance!I22,Governance!I24,Governance!I26,Governance!I11)</f>
        <v>0</v>
      </c>
      <c r="C4" s="69">
        <f>SUM(Governance!H14,Governance!H16,Governance!H18,Governance!H20,Governance!H22,Governance!H24,Governance!H26,Governance!H11)</f>
        <v>20</v>
      </c>
      <c r="D4" s="76"/>
      <c r="E4" s="71"/>
      <c r="F4" s="75"/>
      <c r="G4" s="69"/>
      <c r="H4" s="76"/>
      <c r="I4" s="71"/>
      <c r="J4" s="75"/>
      <c r="K4" s="69"/>
      <c r="L4" s="76"/>
      <c r="M4" s="69"/>
      <c r="N4" s="78">
        <f>SUM(L4,J4,H4,F4,D4,B4)</f>
        <v>0</v>
      </c>
      <c r="O4" s="70">
        <f>SUM(M4,K4,I4,G4,E4,C4)</f>
        <v>20</v>
      </c>
    </row>
    <row r="5" spans="1:17" ht="24.95" customHeight="1">
      <c r="A5" s="176" t="s">
        <v>243</v>
      </c>
      <c r="B5" s="43"/>
      <c r="C5" s="70"/>
      <c r="D5" s="77"/>
      <c r="E5" s="72"/>
      <c r="F5" s="78">
        <f>SUM(Programs!I5,Programs!I6,Programs!I9,Programs!I10,Programs!I13)</f>
        <v>0</v>
      </c>
      <c r="G5" s="70">
        <f>SUM(Programs!H5,Programs!H6,Programs!H9,Programs!H10,Programs!H13)</f>
        <v>56</v>
      </c>
      <c r="H5" s="77"/>
      <c r="I5" s="72"/>
      <c r="J5" s="43"/>
      <c r="K5" s="70"/>
      <c r="L5" s="77"/>
      <c r="M5" s="70"/>
      <c r="N5" s="78">
        <f t="shared" ref="N5:N15" si="0">SUM(L5,J5,H5,F5,D5,B5)</f>
        <v>0</v>
      </c>
      <c r="O5" s="70">
        <f t="shared" ref="O5:O15" si="1">SUM(M5,K5,I5,G5,E5,C5)</f>
        <v>56</v>
      </c>
    </row>
    <row r="6" spans="1:17" ht="24.95" customHeight="1">
      <c r="A6" s="176" t="s">
        <v>244</v>
      </c>
      <c r="B6" s="78">
        <f>SUM(Governance!I40,Governance!I42,Governance!I43,Governance!I36)</f>
        <v>0</v>
      </c>
      <c r="C6" s="70">
        <f>SUM(Governance!H40,Governance!H42,Governance!H43,Governance!H36)</f>
        <v>59</v>
      </c>
      <c r="D6" s="84">
        <f>SUM(Management!I5)</f>
        <v>0</v>
      </c>
      <c r="E6" s="72">
        <f>SUM(Management!H5)</f>
        <v>15</v>
      </c>
      <c r="F6" s="78">
        <f>SUM(Programs!I11,Programs!I15,Programs!I18)</f>
        <v>0</v>
      </c>
      <c r="G6" s="70">
        <f>SUM(Programs!H11,Programs!H15,Programs!H18)</f>
        <v>42</v>
      </c>
      <c r="H6" s="77"/>
      <c r="I6" s="72"/>
      <c r="J6" s="43"/>
      <c r="K6" s="70"/>
      <c r="L6" s="77"/>
      <c r="M6" s="70"/>
      <c r="N6" s="78">
        <f t="shared" si="0"/>
        <v>0</v>
      </c>
      <c r="O6" s="70">
        <f t="shared" si="1"/>
        <v>116</v>
      </c>
    </row>
    <row r="7" spans="1:17" ht="24.95" customHeight="1">
      <c r="A7" s="176" t="s">
        <v>245</v>
      </c>
      <c r="B7" s="43"/>
      <c r="C7" s="70"/>
      <c r="D7" s="77"/>
      <c r="E7" s="72"/>
      <c r="F7" s="43"/>
      <c r="G7" s="70"/>
      <c r="H7" s="77"/>
      <c r="I7" s="72"/>
      <c r="J7" s="78">
        <f>SUM('Extranl Relations'!I4:I7,'Extranl Relations'!I9:I10,'Extranl Relations'!I12)</f>
        <v>0</v>
      </c>
      <c r="K7" s="70">
        <f>SUM('Extranl Relations'!H4:H7,'Extranl Relations'!H9:H10,'Extranl Relations'!H12)</f>
        <v>111</v>
      </c>
      <c r="L7" s="77"/>
      <c r="M7" s="70"/>
      <c r="N7" s="78">
        <f t="shared" si="0"/>
        <v>0</v>
      </c>
      <c r="O7" s="70">
        <f t="shared" si="1"/>
        <v>111</v>
      </c>
    </row>
    <row r="8" spans="1:17" ht="24.95" customHeight="1">
      <c r="A8" s="176" t="s">
        <v>246</v>
      </c>
      <c r="B8" s="78">
        <f>SUM(Governance!I46)</f>
        <v>0</v>
      </c>
      <c r="C8" s="70">
        <f>SUM(Governance!H46)</f>
        <v>12</v>
      </c>
      <c r="D8" s="77"/>
      <c r="E8" s="72"/>
      <c r="F8" s="78">
        <f>SUM(Programs!I16,Programs!I24,Programs!I27)</f>
        <v>0</v>
      </c>
      <c r="G8" s="70">
        <f>SUM(Programs!H16,Programs!H24,Programs!H27)</f>
        <v>41</v>
      </c>
      <c r="H8" s="77"/>
      <c r="I8" s="72"/>
      <c r="J8" s="43"/>
      <c r="K8" s="70"/>
      <c r="L8" s="84">
        <f>SUM(Financial!I4,Financial!I16)</f>
        <v>0</v>
      </c>
      <c r="M8" s="70">
        <f>SUM(Financial!H4,Financial!H16)</f>
        <v>36</v>
      </c>
      <c r="N8" s="78">
        <f t="shared" si="0"/>
        <v>0</v>
      </c>
      <c r="O8" s="70">
        <f t="shared" si="1"/>
        <v>89</v>
      </c>
    </row>
    <row r="9" spans="1:17" ht="24.95" customHeight="1">
      <c r="A9" s="176" t="s">
        <v>247</v>
      </c>
      <c r="B9" s="78">
        <f>SUM(Governance!I33,Governance!I30)</f>
        <v>0</v>
      </c>
      <c r="C9" s="70">
        <f>SUM(Governance!H33,Governance!H30)</f>
        <v>20</v>
      </c>
      <c r="D9" s="77"/>
      <c r="E9" s="72"/>
      <c r="F9" s="43"/>
      <c r="G9" s="70"/>
      <c r="H9" s="77"/>
      <c r="I9" s="72"/>
      <c r="J9" s="43"/>
      <c r="K9" s="70"/>
      <c r="L9" s="84">
        <f>SUM(Financial!I11,Financial!I12,Financial!I15)</f>
        <v>0</v>
      </c>
      <c r="M9" s="70">
        <f>SUM(Financial!H11,Financial!H12,Financial!H15)</f>
        <v>40</v>
      </c>
      <c r="N9" s="78">
        <f t="shared" si="0"/>
        <v>0</v>
      </c>
      <c r="O9" s="70">
        <f t="shared" si="1"/>
        <v>60</v>
      </c>
      <c r="Q9" s="95"/>
    </row>
    <row r="10" spans="1:17" ht="24.95" customHeight="1">
      <c r="A10" s="176" t="s">
        <v>249</v>
      </c>
      <c r="B10" s="43"/>
      <c r="C10" s="70"/>
      <c r="D10" s="77"/>
      <c r="E10" s="72"/>
      <c r="F10" s="43"/>
      <c r="G10" s="70"/>
      <c r="H10" s="84">
        <f>SUM(HR!I11,HR!I13)</f>
        <v>0</v>
      </c>
      <c r="I10" s="72">
        <f>SUM(HR!H11,HR!H13)</f>
        <v>68</v>
      </c>
      <c r="J10" s="43"/>
      <c r="K10" s="70"/>
      <c r="L10" s="77"/>
      <c r="M10" s="70"/>
      <c r="N10" s="78">
        <f t="shared" si="0"/>
        <v>0</v>
      </c>
      <c r="O10" s="70">
        <f t="shared" si="1"/>
        <v>68</v>
      </c>
      <c r="P10" s="95"/>
    </row>
    <row r="11" spans="1:17" ht="24.95" customHeight="1">
      <c r="A11" s="176" t="s">
        <v>250</v>
      </c>
      <c r="B11" s="78">
        <f>SUM(Governance!I29,Governance!I31,Governance!I34,Governance!I35,Governance!I37,Governance!I38)</f>
        <v>0</v>
      </c>
      <c r="C11" s="70">
        <f>SUM(Governance!H29,Governance!H31,Governance!H34,Governance!H35,Governance!H37,Governance!H38)</f>
        <v>60</v>
      </c>
      <c r="D11" s="84">
        <f>SUM(Management!I4,Management!I7,Management!I11)</f>
        <v>0</v>
      </c>
      <c r="E11" s="72">
        <f>SUM(Management!H4,Management!H7,Management!H11)</f>
        <v>36</v>
      </c>
      <c r="F11" s="78">
        <f>SUM(Programs!I8)</f>
        <v>0</v>
      </c>
      <c r="G11" s="70">
        <f>SUM(Programs!H8)</f>
        <v>12</v>
      </c>
      <c r="H11" s="84">
        <f>SUM(HR!I5)</f>
        <v>0</v>
      </c>
      <c r="I11" s="72">
        <f>SUM(HR!H5)</f>
        <v>12</v>
      </c>
      <c r="J11" s="43"/>
      <c r="K11" s="70"/>
      <c r="L11" s="84">
        <f>SUM(Financial!I7:I10,Financial!I17)</f>
        <v>0</v>
      </c>
      <c r="M11" s="70">
        <f>SUM(Financial!H7:H10,Financial!H17)</f>
        <v>59</v>
      </c>
      <c r="N11" s="78">
        <f t="shared" si="0"/>
        <v>0</v>
      </c>
      <c r="O11" s="70">
        <f t="shared" si="1"/>
        <v>179</v>
      </c>
    </row>
    <row r="12" spans="1:17" ht="24.95" customHeight="1">
      <c r="A12" s="176" t="s">
        <v>251</v>
      </c>
      <c r="B12" s="43"/>
      <c r="C12" s="70"/>
      <c r="D12" s="77"/>
      <c r="E12" s="72"/>
      <c r="F12" s="43"/>
      <c r="G12" s="70"/>
      <c r="H12" s="84">
        <f>SUM(HR!I17)</f>
        <v>0</v>
      </c>
      <c r="I12" s="72">
        <f>SUM(HR!H17)</f>
        <v>40</v>
      </c>
      <c r="J12" s="43"/>
      <c r="K12" s="70"/>
      <c r="L12" s="77"/>
      <c r="M12" s="70"/>
      <c r="N12" s="78">
        <f>SUM(L12,J12,H12,F12,D12,B12)</f>
        <v>0</v>
      </c>
      <c r="O12" s="70">
        <f t="shared" si="1"/>
        <v>40</v>
      </c>
    </row>
    <row r="13" spans="1:17" ht="24.95" customHeight="1">
      <c r="A13" s="176" t="s">
        <v>279</v>
      </c>
      <c r="B13" s="78">
        <f>SUM(Governance!I45)</f>
        <v>0</v>
      </c>
      <c r="C13" s="70">
        <f>SUM(Governance!H45)</f>
        <v>12</v>
      </c>
      <c r="D13" s="77"/>
      <c r="E13" s="72"/>
      <c r="F13" s="78">
        <f>SUM(Programs!I25,Programs!I23,Programs!I22,Programs!I21)</f>
        <v>0</v>
      </c>
      <c r="G13" s="70">
        <f>SUM(Programs!H25,Programs!H23,Programs!H22,Programs!H21)</f>
        <v>55</v>
      </c>
      <c r="H13" s="84">
        <f>SUM(HR!I19)</f>
        <v>0</v>
      </c>
      <c r="I13" s="72">
        <f>SUM(HR!H19)</f>
        <v>40</v>
      </c>
      <c r="J13" s="43"/>
      <c r="K13" s="70"/>
      <c r="L13" s="84">
        <f>SUM(Financial!I13,Financial!I19)</f>
        <v>0</v>
      </c>
      <c r="M13" s="70">
        <f>SUM(Financial!H13,Financial!H19)</f>
        <v>22</v>
      </c>
      <c r="N13" s="78">
        <f t="shared" si="0"/>
        <v>0</v>
      </c>
      <c r="O13" s="70">
        <f t="shared" si="1"/>
        <v>129</v>
      </c>
    </row>
    <row r="14" spans="1:17" ht="24.95" customHeight="1">
      <c r="A14" s="176" t="s">
        <v>252</v>
      </c>
      <c r="B14" s="43"/>
      <c r="C14" s="70"/>
      <c r="D14" s="84">
        <f>SUM(Management!I9)</f>
        <v>0</v>
      </c>
      <c r="E14" s="72">
        <f>SUM(Management!H9)</f>
        <v>8</v>
      </c>
      <c r="F14" s="43"/>
      <c r="G14" s="70"/>
      <c r="H14" s="84">
        <f>SUM(HR!I6:I9)</f>
        <v>0</v>
      </c>
      <c r="I14" s="72">
        <f>SUM(HR!H6:H9)</f>
        <v>58</v>
      </c>
      <c r="J14" s="43"/>
      <c r="K14" s="70"/>
      <c r="L14" s="77"/>
      <c r="M14" s="70"/>
      <c r="N14" s="78">
        <f t="shared" si="0"/>
        <v>0</v>
      </c>
      <c r="O14" s="70">
        <f>SUM(M14,K14,I14,G14,E14,C14)</f>
        <v>66</v>
      </c>
    </row>
    <row r="15" spans="1:17" ht="24.95" customHeight="1" thickBot="1">
      <c r="A15" s="177" t="s">
        <v>248</v>
      </c>
      <c r="B15" s="79"/>
      <c r="C15" s="80"/>
      <c r="D15" s="81"/>
      <c r="E15" s="82"/>
      <c r="F15" s="79"/>
      <c r="G15" s="80"/>
      <c r="H15" s="98">
        <f>SUM(HR!I15)</f>
        <v>0</v>
      </c>
      <c r="I15" s="82">
        <f>SUM(HR!H15)</f>
        <v>36</v>
      </c>
      <c r="J15" s="101"/>
      <c r="K15" s="102"/>
      <c r="L15" s="81"/>
      <c r="M15" s="80"/>
      <c r="N15" s="83">
        <f t="shared" si="0"/>
        <v>0</v>
      </c>
      <c r="O15" s="80">
        <f t="shared" si="1"/>
        <v>36</v>
      </c>
    </row>
    <row r="16" spans="1:17" ht="24.95" customHeight="1" thickBot="1">
      <c r="A16" s="178"/>
      <c r="B16" s="113">
        <f t="shared" ref="B16:M16" si="2">SUM(B3:B15)</f>
        <v>0</v>
      </c>
      <c r="C16" s="111">
        <f t="shared" si="2"/>
        <v>213</v>
      </c>
      <c r="D16" s="112">
        <f t="shared" si="2"/>
        <v>0</v>
      </c>
      <c r="E16" s="114">
        <f t="shared" si="2"/>
        <v>59</v>
      </c>
      <c r="F16" s="113">
        <f t="shared" si="2"/>
        <v>0</v>
      </c>
      <c r="G16" s="111">
        <f t="shared" si="2"/>
        <v>206</v>
      </c>
      <c r="H16" s="112">
        <f t="shared" si="2"/>
        <v>0</v>
      </c>
      <c r="I16" s="111">
        <f t="shared" si="2"/>
        <v>254</v>
      </c>
      <c r="J16" s="112">
        <f t="shared" si="2"/>
        <v>0</v>
      </c>
      <c r="K16" s="114">
        <f t="shared" si="2"/>
        <v>111</v>
      </c>
      <c r="L16" s="113">
        <f t="shared" si="2"/>
        <v>0</v>
      </c>
      <c r="M16" s="111">
        <f t="shared" si="2"/>
        <v>157</v>
      </c>
      <c r="N16" s="113">
        <f>SUM(L16,J16,H16,F16,D16,B16)</f>
        <v>0</v>
      </c>
      <c r="O16" s="111">
        <f>SUM(M16,K16,I16,G16,E16,C16)</f>
        <v>1000</v>
      </c>
    </row>
    <row r="17" spans="1:15" ht="13.15" customHeight="1">
      <c r="A17" s="138"/>
      <c r="N17" s="138"/>
      <c r="O17" s="138"/>
    </row>
    <row r="18" spans="1:15" ht="13.9" customHeight="1" thickBot="1">
      <c r="A18" s="138"/>
      <c r="N18" s="138"/>
      <c r="O18" s="138"/>
    </row>
    <row r="19" spans="1:15" ht="20.100000000000001" customHeight="1" thickBot="1">
      <c r="A19" s="324" t="s">
        <v>299</v>
      </c>
      <c r="B19" s="318" t="s">
        <v>253</v>
      </c>
      <c r="C19" s="319"/>
      <c r="D19" s="318" t="s">
        <v>254</v>
      </c>
      <c r="E19" s="319"/>
      <c r="F19" s="320" t="s">
        <v>65</v>
      </c>
      <c r="G19" s="321"/>
      <c r="H19" s="318" t="s">
        <v>255</v>
      </c>
      <c r="I19" s="319"/>
      <c r="J19" s="318" t="s">
        <v>256</v>
      </c>
      <c r="K19" s="319"/>
      <c r="L19" s="320" t="s">
        <v>80</v>
      </c>
      <c r="M19" s="321"/>
      <c r="N19" s="322" t="s">
        <v>258</v>
      </c>
      <c r="O19" s="323"/>
    </row>
    <row r="20" spans="1:15" ht="20.100000000000001" customHeight="1" thickBot="1">
      <c r="A20" s="311"/>
      <c r="B20" s="85" t="s">
        <v>85</v>
      </c>
      <c r="C20" s="86" t="s">
        <v>272</v>
      </c>
      <c r="D20" s="85" t="s">
        <v>85</v>
      </c>
      <c r="E20" s="86" t="s">
        <v>272</v>
      </c>
      <c r="F20" s="88" t="s">
        <v>85</v>
      </c>
      <c r="G20" s="87" t="s">
        <v>272</v>
      </c>
      <c r="H20" s="85" t="s">
        <v>85</v>
      </c>
      <c r="I20" s="86" t="s">
        <v>272</v>
      </c>
      <c r="J20" s="85" t="s">
        <v>85</v>
      </c>
      <c r="K20" s="86" t="s">
        <v>272</v>
      </c>
      <c r="L20" s="88" t="s">
        <v>85</v>
      </c>
      <c r="M20" s="87" t="s">
        <v>272</v>
      </c>
      <c r="N20" s="85" t="s">
        <v>85</v>
      </c>
      <c r="O20" s="86" t="s">
        <v>272</v>
      </c>
    </row>
    <row r="21" spans="1:15" ht="20.100000000000001" customHeight="1">
      <c r="A21" s="179" t="s">
        <v>244</v>
      </c>
      <c r="B21" s="78">
        <f>SUM(Governance!I41)</f>
        <v>0</v>
      </c>
      <c r="C21" s="90">
        <f>SUM(Governance!H41)</f>
        <v>12</v>
      </c>
      <c r="D21" s="89"/>
      <c r="E21" s="90"/>
      <c r="F21" s="91"/>
      <c r="G21" s="92"/>
      <c r="H21" s="89"/>
      <c r="I21" s="90"/>
      <c r="J21" s="89"/>
      <c r="K21" s="90"/>
      <c r="L21" s="91"/>
      <c r="M21" s="92"/>
      <c r="N21" s="78">
        <f t="shared" ref="N21" si="3">SUM(L21,J21,H21,F21,D21,B21)</f>
        <v>0</v>
      </c>
      <c r="O21" s="90">
        <f t="shared" ref="O21:O22" si="4">SUM(M21,K21,I21,G21,E21,C21)</f>
        <v>12</v>
      </c>
    </row>
    <row r="22" spans="1:15" ht="20.100000000000001" customHeight="1" thickBot="1">
      <c r="A22" s="179" t="s">
        <v>247</v>
      </c>
      <c r="B22" s="89"/>
      <c r="C22" s="90"/>
      <c r="D22" s="89"/>
      <c r="E22" s="90"/>
      <c r="F22" s="91"/>
      <c r="G22" s="92"/>
      <c r="H22" s="89"/>
      <c r="I22" s="90"/>
      <c r="J22" s="89"/>
      <c r="K22" s="90"/>
      <c r="L22" s="84">
        <f>SUM(Financial!I20)</f>
        <v>0</v>
      </c>
      <c r="M22" s="92">
        <f>SUM(Financial!H20)</f>
        <v>8</v>
      </c>
      <c r="N22" s="78">
        <f>SUM(L22,J22,H22,F22,D22,B22)</f>
        <v>0</v>
      </c>
      <c r="O22" s="90">
        <f t="shared" si="4"/>
        <v>8</v>
      </c>
    </row>
    <row r="23" spans="1:15" ht="20.100000000000001" customHeight="1" thickBot="1">
      <c r="A23" s="180"/>
      <c r="B23" s="113">
        <f t="shared" ref="B23:M23" si="5">SUM(B21:B22)</f>
        <v>0</v>
      </c>
      <c r="C23" s="108">
        <f t="shared" si="5"/>
        <v>12</v>
      </c>
      <c r="D23" s="107">
        <f t="shared" si="5"/>
        <v>0</v>
      </c>
      <c r="E23" s="108">
        <f t="shared" si="5"/>
        <v>0</v>
      </c>
      <c r="F23" s="117">
        <f t="shared" si="5"/>
        <v>0</v>
      </c>
      <c r="G23" s="118">
        <f t="shared" si="5"/>
        <v>0</v>
      </c>
      <c r="H23" s="107">
        <f t="shared" si="5"/>
        <v>0</v>
      </c>
      <c r="I23" s="108">
        <f t="shared" si="5"/>
        <v>0</v>
      </c>
      <c r="J23" s="107">
        <f t="shared" si="5"/>
        <v>0</v>
      </c>
      <c r="K23" s="108">
        <f t="shared" si="5"/>
        <v>0</v>
      </c>
      <c r="L23" s="112">
        <f t="shared" si="5"/>
        <v>0</v>
      </c>
      <c r="M23" s="118">
        <f t="shared" si="5"/>
        <v>8</v>
      </c>
      <c r="N23" s="113">
        <f>SUM(L23,J23,H23,F23,D23,B23)</f>
        <v>0</v>
      </c>
      <c r="O23" s="108">
        <f>SUM(M23,K23,I23,G23,E23,C23)</f>
        <v>20</v>
      </c>
    </row>
    <row r="24" spans="1:15" ht="13.9" customHeight="1">
      <c r="A24" s="138"/>
      <c r="N24" s="138"/>
      <c r="O24" s="138"/>
    </row>
    <row r="25" spans="1:15" ht="13.9" customHeight="1" thickBot="1">
      <c r="A25" s="138"/>
      <c r="N25" s="138"/>
      <c r="O25" s="138"/>
    </row>
    <row r="26" spans="1:15" ht="24.95" customHeight="1" thickBot="1">
      <c r="A26" s="325" t="s">
        <v>233</v>
      </c>
      <c r="B26" s="318" t="s">
        <v>253</v>
      </c>
      <c r="C26" s="319"/>
      <c r="D26" s="320" t="s">
        <v>254</v>
      </c>
      <c r="E26" s="321"/>
      <c r="F26" s="318" t="s">
        <v>65</v>
      </c>
      <c r="G26" s="319"/>
      <c r="H26" s="320" t="s">
        <v>255</v>
      </c>
      <c r="I26" s="321"/>
      <c r="J26" s="318" t="s">
        <v>256</v>
      </c>
      <c r="K26" s="319"/>
      <c r="L26" s="320" t="s">
        <v>80</v>
      </c>
      <c r="M26" s="321"/>
      <c r="N26" s="322" t="s">
        <v>258</v>
      </c>
      <c r="O26" s="323"/>
    </row>
    <row r="27" spans="1:15" ht="24.95" customHeight="1" thickBot="1">
      <c r="A27" s="326"/>
      <c r="B27" s="85" t="s">
        <v>85</v>
      </c>
      <c r="C27" s="86" t="s">
        <v>272</v>
      </c>
      <c r="D27" s="88" t="s">
        <v>85</v>
      </c>
      <c r="E27" s="87" t="s">
        <v>272</v>
      </c>
      <c r="F27" s="85" t="s">
        <v>85</v>
      </c>
      <c r="G27" s="86" t="s">
        <v>272</v>
      </c>
      <c r="H27" s="88" t="s">
        <v>85</v>
      </c>
      <c r="I27" s="87" t="s">
        <v>272</v>
      </c>
      <c r="J27" s="85" t="s">
        <v>85</v>
      </c>
      <c r="K27" s="86" t="s">
        <v>272</v>
      </c>
      <c r="L27" s="88" t="s">
        <v>85</v>
      </c>
      <c r="M27" s="87" t="s">
        <v>272</v>
      </c>
      <c r="N27" s="85" t="s">
        <v>85</v>
      </c>
      <c r="O27" s="86" t="s">
        <v>272</v>
      </c>
    </row>
    <row r="28" spans="1:15" ht="24.95" customHeight="1" thickBot="1">
      <c r="A28" s="180" t="s">
        <v>233</v>
      </c>
      <c r="B28" s="107"/>
      <c r="C28" s="115"/>
      <c r="D28" s="112">
        <f>SUM(Management!I10,Management!I13,Management!I15)</f>
        <v>0</v>
      </c>
      <c r="E28" s="116">
        <f>SUM(Management!H10,Management!H13,Management!H15)</f>
        <v>11</v>
      </c>
      <c r="F28" s="113">
        <f>SUM(Programs!I20)</f>
        <v>0</v>
      </c>
      <c r="G28" s="115">
        <f>SUM(Programs!H20)</f>
        <v>5</v>
      </c>
      <c r="H28" s="117"/>
      <c r="I28" s="116"/>
      <c r="J28" s="107"/>
      <c r="K28" s="115"/>
      <c r="L28" s="112">
        <f>SUM(Financial!I6)</f>
        <v>0</v>
      </c>
      <c r="M28" s="116">
        <f>SUM(Financial!H6)</f>
        <v>2</v>
      </c>
      <c r="N28" s="113">
        <f>B28+D28+F28+H28+J28+L28</f>
        <v>0</v>
      </c>
      <c r="O28" s="115">
        <f>C28+E28+G28+I28+K28+M28</f>
        <v>18</v>
      </c>
    </row>
    <row r="29" spans="1:15" ht="20.100000000000001" customHeight="1">
      <c r="A29" s="138"/>
      <c r="N29" s="138"/>
      <c r="O29" s="138"/>
    </row>
    <row r="30" spans="1:15" ht="20.100000000000001" customHeight="1" thickBot="1">
      <c r="A30" s="138"/>
      <c r="N30" s="138"/>
      <c r="O30" s="138"/>
    </row>
    <row r="31" spans="1:15" ht="24.95" customHeight="1" thickBot="1">
      <c r="A31" s="310" t="s">
        <v>298</v>
      </c>
      <c r="B31" s="314" t="s">
        <v>301</v>
      </c>
      <c r="C31" s="315"/>
      <c r="D31" s="314" t="s">
        <v>300</v>
      </c>
      <c r="E31" s="315"/>
      <c r="F31" s="314" t="s">
        <v>278</v>
      </c>
      <c r="G31" s="315"/>
      <c r="H31" s="316"/>
      <c r="I31" s="327"/>
      <c r="J31" s="327"/>
      <c r="K31" s="327"/>
      <c r="L31" s="327"/>
      <c r="M31" s="315"/>
      <c r="N31" s="328" t="s">
        <v>258</v>
      </c>
      <c r="O31" s="313"/>
    </row>
    <row r="32" spans="1:15" ht="24.95" customHeight="1" thickBot="1">
      <c r="A32" s="311"/>
      <c r="B32" s="73" t="s">
        <v>85</v>
      </c>
      <c r="C32" s="74" t="s">
        <v>272</v>
      </c>
      <c r="D32" s="73" t="s">
        <v>85</v>
      </c>
      <c r="E32" s="74" t="s">
        <v>272</v>
      </c>
      <c r="F32" s="99" t="s">
        <v>85</v>
      </c>
      <c r="G32" s="100" t="s">
        <v>272</v>
      </c>
      <c r="H32" s="96"/>
      <c r="I32" s="105"/>
      <c r="J32" s="105"/>
      <c r="K32" s="105"/>
      <c r="L32" s="105"/>
      <c r="M32" s="74"/>
      <c r="N32" s="96" t="s">
        <v>85</v>
      </c>
      <c r="O32" s="74" t="s">
        <v>272</v>
      </c>
    </row>
    <row r="33" spans="1:15" ht="24.95" customHeight="1">
      <c r="A33" s="176" t="s">
        <v>281</v>
      </c>
      <c r="B33" s="78">
        <f>N3</f>
        <v>0</v>
      </c>
      <c r="C33" s="69">
        <f>O3</f>
        <v>30</v>
      </c>
      <c r="D33" s="75"/>
      <c r="E33" s="69"/>
      <c r="F33" s="75"/>
      <c r="G33" s="69"/>
      <c r="H33" s="76"/>
      <c r="I33" s="104"/>
      <c r="J33" s="104"/>
      <c r="K33" s="104"/>
      <c r="L33" s="104"/>
      <c r="M33" s="104"/>
      <c r="N33" s="84">
        <f>F33+D33+B33</f>
        <v>0</v>
      </c>
      <c r="O33" s="70">
        <f>G33+E33+C33</f>
        <v>30</v>
      </c>
    </row>
    <row r="34" spans="1:15" ht="24.95" customHeight="1">
      <c r="A34" s="176" t="s">
        <v>280</v>
      </c>
      <c r="B34" s="43"/>
      <c r="C34" s="69"/>
      <c r="D34" s="106">
        <f>N4</f>
        <v>0</v>
      </c>
      <c r="E34" s="69">
        <f>O4</f>
        <v>20</v>
      </c>
      <c r="F34" s="75"/>
      <c r="G34" s="69"/>
      <c r="H34" s="77"/>
      <c r="I34" s="37"/>
      <c r="J34" s="37"/>
      <c r="K34" s="37"/>
      <c r="L34" s="37"/>
      <c r="M34" s="37"/>
      <c r="N34" s="84">
        <f t="shared" ref="N34:N45" si="6">F34+D34+B34</f>
        <v>0</v>
      </c>
      <c r="O34" s="70">
        <f t="shared" ref="O34:O45" si="7">G34+E34+C34</f>
        <v>20</v>
      </c>
    </row>
    <row r="35" spans="1:15" ht="24.95" customHeight="1">
      <c r="A35" s="176" t="s">
        <v>243</v>
      </c>
      <c r="B35" s="89"/>
      <c r="C35" s="90"/>
      <c r="D35" s="89"/>
      <c r="E35" s="90"/>
      <c r="F35" s="78">
        <f t="shared" ref="F35:G37" si="8">N5</f>
        <v>0</v>
      </c>
      <c r="G35" s="90">
        <f t="shared" si="8"/>
        <v>56</v>
      </c>
      <c r="H35" s="77"/>
      <c r="I35" s="37"/>
      <c r="J35" s="37"/>
      <c r="K35" s="37"/>
      <c r="L35" s="37"/>
      <c r="M35" s="37"/>
      <c r="N35" s="84">
        <f t="shared" si="6"/>
        <v>0</v>
      </c>
      <c r="O35" s="70">
        <f t="shared" si="7"/>
        <v>56</v>
      </c>
    </row>
    <row r="36" spans="1:15" ht="24.95" customHeight="1">
      <c r="A36" s="176" t="s">
        <v>244</v>
      </c>
      <c r="B36" s="89"/>
      <c r="C36" s="90"/>
      <c r="D36" s="89"/>
      <c r="E36" s="90"/>
      <c r="F36" s="78">
        <f t="shared" si="8"/>
        <v>0</v>
      </c>
      <c r="G36" s="90">
        <f t="shared" si="8"/>
        <v>116</v>
      </c>
      <c r="H36" s="77"/>
      <c r="I36" s="37"/>
      <c r="J36" s="37"/>
      <c r="K36" s="37"/>
      <c r="L36" s="37"/>
      <c r="M36" s="37"/>
      <c r="N36" s="84">
        <f t="shared" si="6"/>
        <v>0</v>
      </c>
      <c r="O36" s="70">
        <f t="shared" si="7"/>
        <v>116</v>
      </c>
    </row>
    <row r="37" spans="1:15" ht="24.95" customHeight="1">
      <c r="A37" s="176" t="s">
        <v>245</v>
      </c>
      <c r="B37" s="89"/>
      <c r="C37" s="90"/>
      <c r="D37" s="89"/>
      <c r="E37" s="90"/>
      <c r="F37" s="78">
        <f t="shared" si="8"/>
        <v>0</v>
      </c>
      <c r="G37" s="90">
        <f t="shared" si="8"/>
        <v>111</v>
      </c>
      <c r="H37" s="77"/>
      <c r="I37" s="37"/>
      <c r="J37" s="37"/>
      <c r="K37" s="37"/>
      <c r="L37" s="37"/>
      <c r="M37" s="37"/>
      <c r="N37" s="84">
        <f t="shared" si="6"/>
        <v>0</v>
      </c>
      <c r="O37" s="70">
        <f t="shared" si="7"/>
        <v>111</v>
      </c>
    </row>
    <row r="38" spans="1:15" ht="24.95" customHeight="1">
      <c r="A38" s="176" t="s">
        <v>246</v>
      </c>
      <c r="B38" s="78">
        <f>N8</f>
        <v>0</v>
      </c>
      <c r="C38" s="90">
        <f>O8</f>
        <v>89</v>
      </c>
      <c r="D38" s="89"/>
      <c r="E38" s="90"/>
      <c r="F38" s="89"/>
      <c r="G38" s="90"/>
      <c r="H38" s="77"/>
      <c r="I38" s="37"/>
      <c r="J38" s="37"/>
      <c r="K38" s="37"/>
      <c r="L38" s="37"/>
      <c r="M38" s="37"/>
      <c r="N38" s="84">
        <f t="shared" si="6"/>
        <v>0</v>
      </c>
      <c r="O38" s="70">
        <f t="shared" si="7"/>
        <v>89</v>
      </c>
    </row>
    <row r="39" spans="1:15" ht="24.95" customHeight="1">
      <c r="A39" s="176" t="s">
        <v>247</v>
      </c>
      <c r="B39" s="78">
        <f>N9</f>
        <v>0</v>
      </c>
      <c r="C39" s="90">
        <f>O9</f>
        <v>60</v>
      </c>
      <c r="D39" s="89"/>
      <c r="E39" s="90"/>
      <c r="F39" s="89"/>
      <c r="G39" s="90"/>
      <c r="H39" s="77"/>
      <c r="I39" s="37"/>
      <c r="J39" s="37"/>
      <c r="K39" s="37"/>
      <c r="L39" s="37"/>
      <c r="M39" s="37"/>
      <c r="N39" s="84">
        <f t="shared" si="6"/>
        <v>0</v>
      </c>
      <c r="O39" s="70">
        <f t="shared" si="7"/>
        <v>60</v>
      </c>
    </row>
    <row r="40" spans="1:15" ht="24.95" customHeight="1">
      <c r="A40" s="176" t="s">
        <v>249</v>
      </c>
      <c r="B40" s="89"/>
      <c r="C40" s="90"/>
      <c r="D40" s="89">
        <f>N10</f>
        <v>0</v>
      </c>
      <c r="E40" s="90">
        <f>O10</f>
        <v>68</v>
      </c>
      <c r="F40" s="89"/>
      <c r="G40" s="90"/>
      <c r="H40" s="77"/>
      <c r="I40" s="37"/>
      <c r="J40" s="37"/>
      <c r="K40" s="37"/>
      <c r="L40" s="37"/>
      <c r="M40" s="37"/>
      <c r="N40" s="84">
        <f t="shared" si="6"/>
        <v>0</v>
      </c>
      <c r="O40" s="70">
        <f t="shared" si="7"/>
        <v>68</v>
      </c>
    </row>
    <row r="41" spans="1:15" ht="24.95" customHeight="1">
      <c r="A41" s="176" t="s">
        <v>250</v>
      </c>
      <c r="B41" s="78">
        <f>N11</f>
        <v>0</v>
      </c>
      <c r="C41" s="90">
        <f>O11</f>
        <v>179</v>
      </c>
      <c r="D41" s="89"/>
      <c r="E41" s="90"/>
      <c r="F41" s="89"/>
      <c r="G41" s="90"/>
      <c r="H41" s="77"/>
      <c r="I41" s="37"/>
      <c r="J41" s="37"/>
      <c r="K41" s="37"/>
      <c r="L41" s="37"/>
      <c r="M41" s="37"/>
      <c r="N41" s="84">
        <f t="shared" si="6"/>
        <v>0</v>
      </c>
      <c r="O41" s="70">
        <f t="shared" si="7"/>
        <v>179</v>
      </c>
    </row>
    <row r="42" spans="1:15" ht="24.95" customHeight="1">
      <c r="A42" s="176" t="s">
        <v>251</v>
      </c>
      <c r="B42" s="78">
        <f>N12</f>
        <v>0</v>
      </c>
      <c r="C42" s="90">
        <f>O12</f>
        <v>40</v>
      </c>
      <c r="D42" s="89"/>
      <c r="E42" s="90"/>
      <c r="F42" s="89"/>
      <c r="G42" s="90"/>
      <c r="H42" s="77"/>
      <c r="I42" s="37"/>
      <c r="J42" s="37"/>
      <c r="K42" s="37"/>
      <c r="L42" s="37"/>
      <c r="M42" s="37"/>
      <c r="N42" s="84">
        <f t="shared" si="6"/>
        <v>0</v>
      </c>
      <c r="O42" s="70">
        <f t="shared" si="7"/>
        <v>40</v>
      </c>
    </row>
    <row r="43" spans="1:15" ht="24.95" customHeight="1">
      <c r="A43" s="176" t="s">
        <v>279</v>
      </c>
      <c r="B43" s="89"/>
      <c r="C43" s="90"/>
      <c r="D43" s="89"/>
      <c r="E43" s="90"/>
      <c r="F43" s="78">
        <f>N13</f>
        <v>0</v>
      </c>
      <c r="G43" s="90">
        <f>O13</f>
        <v>129</v>
      </c>
      <c r="H43" s="77"/>
      <c r="I43" s="37"/>
      <c r="J43" s="37"/>
      <c r="K43" s="37"/>
      <c r="L43" s="37"/>
      <c r="M43" s="37"/>
      <c r="N43" s="84">
        <f t="shared" si="6"/>
        <v>0</v>
      </c>
      <c r="O43" s="70">
        <f t="shared" si="7"/>
        <v>129</v>
      </c>
    </row>
    <row r="44" spans="1:15" ht="24.95" customHeight="1">
      <c r="A44" s="176" t="s">
        <v>252</v>
      </c>
      <c r="B44" s="89"/>
      <c r="C44" s="90"/>
      <c r="D44" s="78">
        <f>N14</f>
        <v>0</v>
      </c>
      <c r="E44" s="90">
        <f>O14</f>
        <v>66</v>
      </c>
      <c r="F44" s="89"/>
      <c r="G44" s="90"/>
      <c r="H44" s="77"/>
      <c r="I44" s="37"/>
      <c r="J44" s="37"/>
      <c r="K44" s="37"/>
      <c r="L44" s="37"/>
      <c r="M44" s="37"/>
      <c r="N44" s="84">
        <f t="shared" si="6"/>
        <v>0</v>
      </c>
      <c r="O44" s="70">
        <f t="shared" si="7"/>
        <v>66</v>
      </c>
    </row>
    <row r="45" spans="1:15" ht="24.95" customHeight="1" thickBot="1">
      <c r="A45" s="177" t="s">
        <v>248</v>
      </c>
      <c r="B45" s="93"/>
      <c r="C45" s="94"/>
      <c r="D45" s="78">
        <f>N15</f>
        <v>0</v>
      </c>
      <c r="E45" s="90">
        <f>O15</f>
        <v>36</v>
      </c>
      <c r="F45" s="93"/>
      <c r="G45" s="94"/>
      <c r="H45" s="81"/>
      <c r="I45" s="103"/>
      <c r="J45" s="103"/>
      <c r="K45" s="103"/>
      <c r="L45" s="103"/>
      <c r="M45" s="103"/>
      <c r="N45" s="84">
        <f t="shared" si="6"/>
        <v>0</v>
      </c>
      <c r="O45" s="70">
        <f t="shared" si="7"/>
        <v>36</v>
      </c>
    </row>
    <row r="46" spans="1:15" ht="24.95" customHeight="1" thickBot="1">
      <c r="A46" s="178"/>
      <c r="B46" s="107">
        <f t="shared" ref="B46" si="9">SUM(B33:B45)</f>
        <v>0</v>
      </c>
      <c r="C46" s="108">
        <f t="shared" ref="C46" si="10">SUM(C33:C45)</f>
        <v>398</v>
      </c>
      <c r="D46" s="107">
        <f t="shared" ref="D46" si="11">SUM(D33:D45)</f>
        <v>0</v>
      </c>
      <c r="E46" s="108">
        <f t="shared" ref="E46" si="12">SUM(E33:E45)</f>
        <v>190</v>
      </c>
      <c r="F46" s="107">
        <f t="shared" ref="F46" si="13">SUM(F33:F45)</f>
        <v>0</v>
      </c>
      <c r="G46" s="108">
        <f t="shared" ref="G46" si="14">SUM(G33:G45)</f>
        <v>412</v>
      </c>
      <c r="H46" s="109"/>
      <c r="I46" s="110"/>
      <c r="J46" s="110"/>
      <c r="K46" s="110"/>
      <c r="L46" s="110"/>
      <c r="M46" s="111"/>
      <c r="N46" s="112">
        <f>F46+D46+B46</f>
        <v>0</v>
      </c>
      <c r="O46" s="111">
        <f>G46+E46+C46</f>
        <v>1000</v>
      </c>
    </row>
  </sheetData>
  <sheetProtection password="EC19" sheet="1" objects="1" scenarios="1"/>
  <mergeCells count="32">
    <mergeCell ref="A31:A32"/>
    <mergeCell ref="B31:C31"/>
    <mergeCell ref="D31:E31"/>
    <mergeCell ref="F31:G31"/>
    <mergeCell ref="H31:I31"/>
    <mergeCell ref="J31:K31"/>
    <mergeCell ref="L31:M31"/>
    <mergeCell ref="N31:O31"/>
    <mergeCell ref="J26:K26"/>
    <mergeCell ref="L26:M26"/>
    <mergeCell ref="N26:O26"/>
    <mergeCell ref="A26:A27"/>
    <mergeCell ref="B26:C26"/>
    <mergeCell ref="D26:E26"/>
    <mergeCell ref="F26:G26"/>
    <mergeCell ref="H26:I26"/>
    <mergeCell ref="J19:K19"/>
    <mergeCell ref="L19:M19"/>
    <mergeCell ref="N19:O19"/>
    <mergeCell ref="A19:A20"/>
    <mergeCell ref="B19:C19"/>
    <mergeCell ref="D19:E19"/>
    <mergeCell ref="F19:G19"/>
    <mergeCell ref="H19:I19"/>
    <mergeCell ref="A1:A2"/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scale="70" fitToHeight="2" orientation="landscape" r:id="rId1"/>
  <headerFooter>
    <oddFooter>&amp;F</oddFooter>
  </headerFooter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CSO Profile-Arabic</vt:lpstr>
      <vt:lpstr>Check list</vt:lpstr>
      <vt:lpstr>Governance</vt:lpstr>
      <vt:lpstr>Management</vt:lpstr>
      <vt:lpstr>Programs</vt:lpstr>
      <vt:lpstr>HR</vt:lpstr>
      <vt:lpstr>Extranl Relations</vt:lpstr>
      <vt:lpstr>Financial</vt:lpstr>
      <vt:lpstr>scores - Arabic</vt:lpstr>
      <vt:lpstr>Sheet1</vt:lpstr>
      <vt:lpstr>Programs!_Toc245510297</vt:lpstr>
      <vt:lpstr>Governance!Print_Area</vt:lpstr>
      <vt:lpstr>'scores - Arabic'!Print_Area</vt:lpstr>
      <vt:lpstr>Governance!Print_Titles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Nidal Jabarin</cp:lastModifiedBy>
  <cp:lastPrinted>2015-08-17T10:24:54Z</cp:lastPrinted>
  <dcterms:created xsi:type="dcterms:W3CDTF">2012-11-18T07:54:06Z</dcterms:created>
  <dcterms:modified xsi:type="dcterms:W3CDTF">2015-08-19T06:30:12Z</dcterms:modified>
</cp:coreProperties>
</file>